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relk\Documents\משרד המדע\מולמופ\מדיניות קידום נשים\"/>
    </mc:Choice>
  </mc:AlternateContent>
  <bookViews>
    <workbookView xWindow="0" yWindow="0" windowWidth="24000" windowHeight="9768" tabRatio="577"/>
  </bookViews>
  <sheets>
    <sheet name="תנאי-סף" sheetId="1" r:id="rId1"/>
    <sheet name="איכות" sheetId="8" r:id="rId2"/>
    <sheet name="תכנית המחקר המוצעת" sheetId="11" r:id="rId3"/>
    <sheet name="דוגמת כתיבה" sheetId="14" r:id="rId4"/>
    <sheet name="מחיר" sheetId="6" r:id="rId5"/>
    <sheet name="סיכום" sheetId="12" r:id="rId6"/>
  </sheets>
  <definedNames>
    <definedName name="_Ref173487267" localSheetId="0">'תנאי-סף'!#REF!</definedName>
    <definedName name="_Ref179538436" localSheetId="0">'תנאי-סף'!#REF!</definedName>
    <definedName name="_Ref263083897" localSheetId="0">'תנאי-סף'!$B$8</definedName>
    <definedName name="_Ref274737718" localSheetId="0">'תנאי-סף'!$B$9</definedName>
    <definedName name="_Ref274737979" localSheetId="0">'תנאי-סף'!#REF!</definedName>
    <definedName name="_Ref295727242" localSheetId="0">'תנאי-סף'!$B$10</definedName>
    <definedName name="_Ref296892065" localSheetId="0">'תנאי-סף'!$B$11</definedName>
    <definedName name="_Ref297537484" localSheetId="0">'תנאי-סף'!#REF!</definedName>
    <definedName name="_Ref297537502" localSheetId="0">'תנאי-סף'!#REF!</definedName>
    <definedName name="_Ref299015948" localSheetId="0">'תנאי-סף'!#REF!</definedName>
    <definedName name="_Ref299441922" localSheetId="0">'תנאי-סף'!$B$15</definedName>
    <definedName name="_Ref299445146" localSheetId="0">'תנאי-סף'!#REF!</definedName>
    <definedName name="_Ref299615356" localSheetId="0">'תנאי-סף'!#REF!</definedName>
    <definedName name="_Ref299617500" localSheetId="0">'תנאי-סף'!#REF!</definedName>
    <definedName name="_Ref304923103" localSheetId="0">'תנאי-סף'!$B$9</definedName>
    <definedName name="_Ref304980088" localSheetId="0">'תנאי-סף'!#REF!</definedName>
    <definedName name="_Ref306772740" localSheetId="0">'תנאי-סף'!#REF!</definedName>
    <definedName name="_Ref316295880" localSheetId="0">'תנאי-סף'!$B$36</definedName>
    <definedName name="_Ref316372399" localSheetId="0">'תנאי-סף'!$B$15</definedName>
    <definedName name="_Ref329872137" localSheetId="0">'תנאי-סף'!#REF!</definedName>
    <definedName name="_Ref373241086" localSheetId="0">'תנאי-סף'!#REF!</definedName>
    <definedName name="_Ref374524676" localSheetId="0">'תנאי-סף'!$B$8</definedName>
    <definedName name="_Ref375743705" localSheetId="0">'תנאי-סף'!#REF!</definedName>
    <definedName name="_Ref414963483" localSheetId="0">'תנאי-סף'!$B$18</definedName>
    <definedName name="_Ref416103278" localSheetId="0">'תנאי-סף'!$B$24</definedName>
    <definedName name="_Ref420855264" localSheetId="0">'תנאי-סף'!#REF!</definedName>
    <definedName name="_Ref421107478" localSheetId="0">'תנאי-סף'!#REF!</definedName>
    <definedName name="_Ref523216539" localSheetId="0">'תנאי-סף'!$B$12</definedName>
    <definedName name="_Ref524009118" localSheetId="0">'תנאי-סף'!$B$18</definedName>
    <definedName name="_xlnm.Print_Area" localSheetId="0">'תנאי-סף'!$A$1:$F$50</definedName>
  </definedNames>
  <calcPr calcId="152511" calcMode="manual" concurrentCalc="0"/>
</workbook>
</file>

<file path=xl/calcChain.xml><?xml version="1.0" encoding="utf-8"?>
<calcChain xmlns="http://schemas.openxmlformats.org/spreadsheetml/2006/main">
  <c r="E19" i="12" l="1"/>
  <c r="D19" i="12"/>
  <c r="C19" i="12"/>
  <c r="E14" i="12"/>
  <c r="E16" i="12"/>
  <c r="E17" i="12"/>
  <c r="D14" i="12"/>
  <c r="C14" i="12"/>
  <c r="E9" i="12"/>
  <c r="D9" i="12"/>
  <c r="D11" i="12"/>
  <c r="C9" i="12"/>
  <c r="E4" i="12"/>
  <c r="D4" i="12"/>
  <c r="C4" i="12"/>
  <c r="C6" i="12"/>
  <c r="C7" i="12"/>
  <c r="C2" i="6"/>
  <c r="D2" i="6"/>
  <c r="B2" i="6"/>
  <c r="I47" i="8"/>
  <c r="I44" i="8"/>
  <c r="G47" i="8"/>
  <c r="G44" i="8"/>
  <c r="E47" i="8"/>
  <c r="E44" i="8"/>
  <c r="I35" i="8"/>
  <c r="G35" i="8"/>
  <c r="E35" i="8"/>
  <c r="E41" i="8"/>
  <c r="G41" i="8"/>
  <c r="I41" i="8"/>
  <c r="I29" i="8"/>
  <c r="G29" i="8"/>
  <c r="E29" i="8"/>
  <c r="I23" i="8"/>
  <c r="G23" i="8"/>
  <c r="G20" i="8"/>
  <c r="E23" i="8"/>
  <c r="E20" i="8"/>
  <c r="D24" i="8"/>
  <c r="I17" i="8"/>
  <c r="H24" i="8"/>
  <c r="G17" i="8"/>
  <c r="E17" i="8"/>
  <c r="H31" i="11"/>
  <c r="F31" i="11"/>
  <c r="D31" i="11"/>
  <c r="H24" i="11"/>
  <c r="F24" i="11"/>
  <c r="D24" i="11"/>
  <c r="H17" i="11"/>
  <c r="F17" i="11"/>
  <c r="D17" i="11"/>
  <c r="C31" i="11"/>
  <c r="C24" i="11"/>
  <c r="C17" i="11"/>
  <c r="C44" i="8"/>
  <c r="I42" i="8"/>
  <c r="G42" i="8"/>
  <c r="E42" i="8"/>
  <c r="C42" i="8"/>
  <c r="C48" i="8"/>
  <c r="I32" i="8"/>
  <c r="G32" i="8"/>
  <c r="E32" i="8"/>
  <c r="C32" i="8"/>
  <c r="I30" i="8"/>
  <c r="G30" i="8"/>
  <c r="E30" i="8"/>
  <c r="C30" i="8"/>
  <c r="C36" i="8"/>
  <c r="I20" i="8"/>
  <c r="C20" i="8"/>
  <c r="I18" i="8"/>
  <c r="G18" i="8"/>
  <c r="E18" i="8"/>
  <c r="C18" i="8"/>
  <c r="C24" i="8"/>
  <c r="I11" i="8"/>
  <c r="I8" i="8"/>
  <c r="G11" i="8"/>
  <c r="G8" i="8"/>
  <c r="C34" i="14"/>
  <c r="E34" i="14"/>
  <c r="G34" i="14"/>
  <c r="G26" i="14"/>
  <c r="E26" i="14"/>
  <c r="C26" i="14"/>
  <c r="C18" i="14"/>
  <c r="E18" i="14"/>
  <c r="G18" i="14"/>
  <c r="G10" i="14"/>
  <c r="E10" i="14"/>
  <c r="C10" i="14"/>
  <c r="E11" i="8"/>
  <c r="E8" i="8"/>
  <c r="G2" i="14"/>
  <c r="E2" i="14"/>
  <c r="C2" i="14"/>
  <c r="C12" i="8"/>
  <c r="C8" i="8"/>
  <c r="I5" i="8"/>
  <c r="G5" i="8"/>
  <c r="E5" i="8"/>
  <c r="H10" i="11"/>
  <c r="F10" i="11"/>
  <c r="H2" i="8"/>
  <c r="F2" i="8"/>
  <c r="D21" i="12"/>
  <c r="E6" i="12"/>
  <c r="E7" i="12"/>
  <c r="D2" i="12"/>
  <c r="E2" i="12"/>
  <c r="C2" i="12"/>
  <c r="H2" i="11"/>
  <c r="F2" i="11"/>
  <c r="D20" i="12"/>
  <c r="E20" i="12"/>
  <c r="E21" i="12"/>
  <c r="C20" i="12"/>
  <c r="C21" i="12"/>
  <c r="C22" i="12"/>
  <c r="D15" i="12"/>
  <c r="D16" i="12"/>
  <c r="E15" i="12"/>
  <c r="C15" i="12"/>
  <c r="C16" i="12"/>
  <c r="D10" i="12"/>
  <c r="E10" i="12"/>
  <c r="E11" i="12"/>
  <c r="C10" i="12"/>
  <c r="D5" i="12"/>
  <c r="D6" i="12"/>
  <c r="E5" i="12"/>
  <c r="C5" i="12"/>
  <c r="A21" i="12"/>
  <c r="A16" i="12"/>
  <c r="A11" i="12"/>
  <c r="D18" i="6"/>
  <c r="C18" i="6"/>
  <c r="B18" i="6"/>
  <c r="D14" i="6"/>
  <c r="C14" i="6"/>
  <c r="B14" i="6"/>
  <c r="D10" i="6"/>
  <c r="C10" i="6"/>
  <c r="B10" i="6"/>
  <c r="C6" i="6"/>
  <c r="D6" i="6"/>
  <c r="B6" i="6"/>
  <c r="D17" i="6"/>
  <c r="C17" i="6"/>
  <c r="B17" i="6"/>
  <c r="D13" i="6"/>
  <c r="C13" i="6"/>
  <c r="B13" i="6"/>
  <c r="D9" i="6"/>
  <c r="C9" i="6"/>
  <c r="B9" i="6"/>
  <c r="D5" i="6"/>
  <c r="C5" i="6"/>
  <c r="A6" i="12"/>
  <c r="C17" i="12"/>
  <c r="D22" i="12"/>
  <c r="D7" i="12"/>
  <c r="E22" i="12"/>
  <c r="D17" i="12"/>
  <c r="C11" i="12"/>
  <c r="C12" i="12"/>
  <c r="H48" i="8"/>
  <c r="D48" i="8"/>
  <c r="D36" i="8"/>
  <c r="D38" i="8"/>
  <c r="F24" i="8"/>
  <c r="F25" i="8"/>
  <c r="F36" i="8"/>
  <c r="F37" i="8"/>
  <c r="F48" i="8"/>
  <c r="F50" i="8"/>
  <c r="F49" i="8"/>
  <c r="D49" i="8"/>
  <c r="D50" i="8"/>
  <c r="H50" i="8"/>
  <c r="H49" i="8"/>
  <c r="D37" i="8"/>
  <c r="H36" i="8"/>
  <c r="D25" i="8"/>
  <c r="D26" i="8"/>
  <c r="H26" i="8"/>
  <c r="H25" i="8"/>
  <c r="D12" i="8"/>
  <c r="F12" i="8"/>
  <c r="H12" i="8"/>
  <c r="I6" i="8"/>
  <c r="G6" i="8"/>
  <c r="E12" i="12"/>
  <c r="D12" i="12"/>
  <c r="F38" i="8"/>
  <c r="F26" i="8"/>
  <c r="H38" i="8"/>
  <c r="H37" i="8"/>
  <c r="C6" i="8"/>
  <c r="D10" i="11"/>
  <c r="E6" i="8"/>
  <c r="H14" i="8"/>
  <c r="H13" i="8"/>
  <c r="D14" i="8"/>
  <c r="D13" i="8"/>
  <c r="B5" i="6"/>
  <c r="F13" i="8"/>
  <c r="F14" i="8"/>
  <c r="D2" i="11"/>
  <c r="D2" i="8"/>
  <c r="C10" i="11"/>
</calcChain>
</file>

<file path=xl/sharedStrings.xml><?xml version="1.0" encoding="utf-8"?>
<sst xmlns="http://schemas.openxmlformats.org/spreadsheetml/2006/main" count="393" uniqueCount="156">
  <si>
    <t xml:space="preserve">עומד בכל תנאי-הסף </t>
  </si>
  <si>
    <t>מס' סעיף</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</si>
  <si>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</si>
  <si>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</si>
  <si>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</si>
  <si>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</si>
  <si>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</si>
  <si>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ציון כולל לפרמטר</t>
  </si>
  <si>
    <t>ציון מחיר מנורמל</t>
  </si>
  <si>
    <t>ציון איכות</t>
  </si>
  <si>
    <t>ציון מחיר</t>
  </si>
  <si>
    <t>סה"כ ציון</t>
  </si>
  <si>
    <t>מחיר</t>
  </si>
  <si>
    <t>שקלול ציונים סופיים</t>
  </si>
  <si>
    <t>רכיב</t>
  </si>
  <si>
    <t>דירוג המציעים</t>
  </si>
  <si>
    <t>נימוק/ציון גלם</t>
  </si>
  <si>
    <t>טלפון:</t>
  </si>
  <si>
    <t>כתובת דוא"ל</t>
  </si>
  <si>
    <t>נימוק / ציון גלם</t>
  </si>
  <si>
    <t>תנאי סף מקצועיים</t>
  </si>
  <si>
    <t>תנאי סף מנהליים</t>
  </si>
  <si>
    <t>מס' סעיף:</t>
  </si>
  <si>
    <t>קריטריון:</t>
  </si>
  <si>
    <t>מס"ד:</t>
  </si>
  <si>
    <t>שם המציע:</t>
  </si>
  <si>
    <t>המציע:</t>
  </si>
  <si>
    <t>סה"כ ניקוד לאיכות</t>
  </si>
  <si>
    <t>מציע 1</t>
  </si>
  <si>
    <t>מציע 2</t>
  </si>
  <si>
    <t>מציע 3</t>
  </si>
  <si>
    <t>פרמטרים (ציון מ-1-10 נק')</t>
  </si>
  <si>
    <t>ח.פ.</t>
  </si>
  <si>
    <t>ציון</t>
  </si>
  <si>
    <t>נימוק</t>
  </si>
  <si>
    <t>הצעת המחיר (ללא מע"מ)</t>
  </si>
  <si>
    <t>הצעת המחיר (כולל מע"מ)</t>
  </si>
  <si>
    <t>5</t>
  </si>
  <si>
    <t>5.2</t>
  </si>
  <si>
    <t>5.1</t>
  </si>
  <si>
    <t>5.3</t>
  </si>
  <si>
    <t>5.4</t>
  </si>
  <si>
    <t>5.5</t>
  </si>
  <si>
    <t>5.6</t>
  </si>
  <si>
    <t>5.7</t>
  </si>
  <si>
    <t>5.6.1</t>
  </si>
  <si>
    <t xml:space="preserve">6.1. </t>
  </si>
  <si>
    <t>6.2.</t>
  </si>
  <si>
    <t>6.3.</t>
  </si>
  <si>
    <t>6.4.</t>
  </si>
  <si>
    <t>6.5.</t>
  </si>
  <si>
    <t>6.6.</t>
  </si>
  <si>
    <t>6.7.</t>
  </si>
  <si>
    <t>התרשמות מתכנית המחקר המוצעת:</t>
  </si>
  <si>
    <t>תכנית המחקר המוצעת</t>
  </si>
  <si>
    <t>ראה לשונית "תכנית המחקר המוצעת"</t>
  </si>
  <si>
    <t xml:space="preserve">סה"כ ציון איכות </t>
  </si>
  <si>
    <t>איש קשר לצורך המכרז:</t>
  </si>
  <si>
    <t>5.7.1</t>
  </si>
  <si>
    <t>5.7.2</t>
  </si>
  <si>
    <t>10.7.1</t>
  </si>
  <si>
    <t>10.7.2</t>
  </si>
  <si>
    <t>10.7.3</t>
  </si>
  <si>
    <t>10.7.3.1</t>
  </si>
  <si>
    <t>10.7.5</t>
  </si>
  <si>
    <t>המציע הינו גוף משפטי מאוגד הרשום ברשם רשמי, עוסק מורשה או מוסד מוכר להשכלה גבוהה, כמשמעותו בחוק המועצה להשכלה גבוהה, התשי"ח -1958.</t>
  </si>
  <si>
    <t>אם המציע הוא תאגיד: במועד הגשת ההצעה, המציע אינו בעל חובות אגרה שנתית ברשות התאגידים לשנים שקדמו לשנה בה מוגשת ההצעה, אינו חברה מפרת חוק ואינו עומד בפני התראה קודם רישום כחברה מפרת חוק.</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</si>
  <si>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</si>
  <si>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תצהיר בדבר היעדר הרשעות לפי חוק עובדים זרים וחוק שכר מינימום חתום ע"י עו"ד (נספח ב'5).</t>
  </si>
  <si>
    <t>התחייבות ואישור המציע לקיום החקיקה בתחום העסקת עובדים חתומה ע"י עו"ד (נספח ב'6).</t>
  </si>
  <si>
    <t>התחייבות לשמירת סודיות ולמניעת ניגוד עניינים (נספח ב'7).</t>
  </si>
  <si>
    <t>הצהרה על שימוש בתוכנות מקוריות (נספח ב'8).</t>
  </si>
  <si>
    <t>תכנית איסוף הנתונים המשוערת (כמות וגיוון מקורות הנתונים כולל הגישה לאנשי מפתח בתחום והיכולת לדובבם וגישה למקורות מידע ונתונים בינ"ל).</t>
  </si>
  <si>
    <t xml:space="preserve">אם המציע הוא עמותה: המציע מחזיק באישור ניהול תקין תקף לשנה השוטפת מטעם רשם העמותות. </t>
  </si>
  <si>
    <r>
      <t>במהלך שלוש השנים האחרונות, המציע בעל ניסיון בביצוע לפחות שני מחקרים/סקרים/עבודות יעוץ באחד או יותר מתחומי מדעי החברה הרלוונטיים למכרז זה (ראה בסעיף ההגדרות, סעיף ‎</t>
    </r>
    <r>
      <rPr>
        <sz val="12"/>
        <color theme="1"/>
        <rFont val="Times New Roman"/>
        <family val="1"/>
      </rPr>
      <t>2.11</t>
    </r>
    <r>
      <rPr>
        <sz val="12"/>
        <color theme="1"/>
        <rFont val="David"/>
        <family val="2"/>
      </rPr>
      <t>). ההיקף הכספי של כל אחד מהמחקרים/סקרים/עבודות יעוץ שבוצעו עומד על עומד על 40,000 ₪ לפחות.</t>
    </r>
  </si>
  <si>
    <t>5.6.2</t>
  </si>
  <si>
    <t>לפחות אחד מבין שני המחקרים/סקרים/עבודות יעוץ האמורים כלל המלצות לקביעת מדיניות .</t>
  </si>
  <si>
    <t>ראשי צוות המחקר:</t>
  </si>
  <si>
    <t>מחקר מס' 1: סקירת תכניות לקידום שיווין מגדרי בחינוך הפורמלי והבלתי-פורמלי בישראל:</t>
  </si>
  <si>
    <t>5.7.1.1</t>
  </si>
  <si>
    <t>5.7.1.2</t>
  </si>
  <si>
    <t xml:space="preserve">בעל תואר אקדמי שני לפחות באחד או יותר מהתחומים הבאים: מגדר / חינוך / משפטים / סוציולוגיה / אנתרופולוגיה / מדיניות ציבורית. </t>
  </si>
  <si>
    <t>בעל ניסיון, בשלוש השנים האחרונות, בניהול 2 מחקרים/סקרים/עבודות יעוץ בתחום המגדר, כאשר מחקרים אלו עסקו בתאוריות ו/או מתודולוגיות של מגדר, כאשר ההיקף הכספי של כל אחד מהמחקרים שבוצעו עומד על 40,000 ₪ לפחות.</t>
  </si>
  <si>
    <t>מחקר מס' 2: מחקר בנושא מדיניות ציבורית בעולם לקידום שוויון הזדמנויות מגדרי בחינוך</t>
  </si>
  <si>
    <t>5.7.2.1</t>
  </si>
  <si>
    <t>5.7.2.2</t>
  </si>
  <si>
    <t>5.7.3</t>
  </si>
  <si>
    <t>5.7.3.1</t>
  </si>
  <si>
    <t>5.7.3.2</t>
  </si>
  <si>
    <t>5.7.4</t>
  </si>
  <si>
    <t>5.7.4.1</t>
  </si>
  <si>
    <t>5.7.4.2</t>
  </si>
  <si>
    <t>מחקר מס' 3: מחקר איכותני לאיתור חסמים מגדריים באקדמיה הישראלית:</t>
  </si>
  <si>
    <t>מחקר מס' 4:  סקר עמדות של נשים במקצועות טכנולוגים ובתעשיות מדע וטכנולוגיה ומחקר איכותני הבודק את מצב הנשים במקצועות טכנולוגים ובתעשיות המדע והטכנולוגיה:</t>
  </si>
  <si>
    <t>חוברת הצעה מלאה וחתומה כנדרש בסעיף ‎7 להלן. יש לציין בפתח חוברת ההצעה לביצוע אילו מחקרים מגיש המציע את מועמדותו.</t>
  </si>
  <si>
    <t>העתק תעודת עוסק מורשה והעתק של תעודת התאגדות (לפי העניין וסוג התאגדותו המשפטית של המציע) מאושר/ים על ידי עו"ד, לצורך הוכחת העמידה בתנאי הסף שבסעיף ‎5.1 לעיל. אם המציע הוא עמותה, עליו להעביר אישור ניהול תקין מטעם רשם העמותות, תקף למועד הגשת ההצעה.</t>
  </si>
  <si>
    <t>אם המציע הוא תאגיד, יציג נסח חברה/שותפות עדכני מרשות התאגידים – לצורך הוכחת העמידה בתנאי הסף שבסעיף ‎5.4 לעיל.</t>
  </si>
  <si>
    <t>אישור עו"ד או רו"ח על היות החתומים בשמו על מסמכי המכרז רשאים לחייב את המציע בחתימתם.</t>
  </si>
  <si>
    <t>אם המציע הוא עמותה, יציג אישור ניהול תקין תקף לשנת פרסום המכרז, מטעם רשם העמותות – לצורך הוכחת העמידה בתנאי הסף שבסעיף ‎5.5 שלעיל.</t>
  </si>
  <si>
    <t xml:space="preserve">אישורים לפי חוק עסקאות גופים ציבוריים, בדבר ניהול פנקסי חשבונות ורשומות, כשהוא תקף, להוכחת העמידה בתנאי הסף שבסעיף ‎‎5.2 לעיל. </t>
  </si>
  <si>
    <t>פירוט אודות ניסיון מקצועי: למציעים המעוניינים להציע ביצוע מספר מחקרים, יש לציין במפורש עבור איזה מחקר מפורט הניסיון.</t>
  </si>
  <si>
    <t>6.7.1</t>
  </si>
  <si>
    <t>פרטים אודות ניסיונו של המציע כנדרש בסעיף ‎5.6 לעיל. הניסיון הנדרש על-פי סעיף זה יפורט ברשימה כרונולוגית מלאה של העבודות שבוצעו במהלך שנות הניסיון, כולל רשימת הלקוחות שקיבלו שירות זה או דומה לו מהמציע, תוך ציון שם הלקוח, שם איש הקשר ופרטי ההתקשרות עמו. (נספח ב'2. יש לצרף נספח זה בנפרד עבור כל מחקר ומחקר אליו מבקש המציע להגיש מועמדות).</t>
  </si>
  <si>
    <t>6.7.2</t>
  </si>
  <si>
    <t>קורות חיים ומסמכים המעידים על הכשרתו וניסיונו של ראש צוות המחקר מטעם המציע, לצורך הוכחת העמידה בתנאי הסף ‎‎5.7 לעיל. (נספח ב'3. יש לצרף נספח זה בנפרד עבור כל מחקר ומחקר אליו מבקש המציע להגיש מועמדות). יש להציג דו"ח מחקר אחד מפורט, כנדרש בסעיף ‎10.7.3.3 להלן.</t>
  </si>
  <si>
    <t>6.7.3</t>
  </si>
  <si>
    <t>קורות חיים ומסמכים המעידים על הכשרתו/ם וניסיונו/ם של החוקר/ים הנוספ/ים המועסק/ים בפרויקט, במידה ומוצעים כאלה (נספח ב'4. יש לצרף נספח זה בנפרד עבור כל מחקר ומחקר אליו מבקש המציע להגיש מועמדות).</t>
  </si>
  <si>
    <t>תכנית מחקר מפורטת מוצעת לביצוע השירותים המבוקשים, לכל הפחות ע"פ הפרמטרים המופעים בסעיף ‎10.7.1 להלן וע"פ האמור בנספח א' – מפרט השירותים. יש להגיש תכנית מחקר נפרדת עבור כל מחקר. תכנית המחקר תהיה באורך של 3-5 עמודים (הוועדה רשאית לא לבחון תכניות ארוכות יותר) תוגש מודפסת בצורה ויזואלית נעימה לעין הקורא (גופן בגודל 12, רווח של 1.5 בין השורות).</t>
  </si>
  <si>
    <t xml:space="preserve">מסמך בשפה העברית המתאר את פרופיל המציע.  </t>
  </si>
  <si>
    <t>מציע שהוא "עסק בשליטת אישה" ומעוניין כי תינתן לו העדפה בשל עובדה זו יצרף להצעתו אישור ותצהיר. בסעיף זה, משמעות כל המונחים לרבות "אישור" ו"תצהיר" היא כמשמעותם בסעיף 2 ב' לחוק חובת המכרזים, התשנ"ב-1992.</t>
  </si>
  <si>
    <t>רשימת הפרטים בהצעת המציע, שהמציע מעוניין שיהיו חסויים במידה והוא יזכה. על פי האמור בסעיף ‎19.1 לפרק זה. מציע המבקש שלא לחשוף מידע מסוים מהצעתו, יצרף עותק נוסף של הצעתו ובו מושחרים חלקים אלו. במקרה של בקשה לעיון בהצעות, עותק זה הוא שיוצג, בכפוף לאמור בסעיף ‎19. המשרד לא ישחיר מידע מתוך ההצעות.</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</si>
  <si>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</si>
  <si>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תכולת ומבנה ההצעה</t>
  </si>
  <si>
    <t>ההצעה וכל המסמכים הנלווים אליה (למעט הצעת המחיר, נספח ב'9 למסמכי המכרז), כשהם חתומים כמפורט לעיל, במעטפה סגורה, בשלושה (3) עותקים: 
• שני עותקים מודפסים וכרוכים (מקור והעתק);
• עותק שלישי על גבי כונן אחסון נייד (דיסק און קי) ערוך בכלי ה- OFFICE הסטנדרטיים (Word, Excel). 
על המעטפה יש לציין: "מכרז מס' XX/2018 לביצוע סקירות ומחקרים לצורך קביעת מדיניות המועצה לקידום נשים במדע ובטכנולוגיה " בלבד, ללא שם המציע או כל פרט מזהה אחר.</t>
  </si>
  <si>
    <t xml:space="preserve">הצעת המחיר המפורטת בחלק ב' של מסמכי המכרז במעטפה נוספת, סגורה ונפרדת שנכללה בתוך מעטפת ההצעה. </t>
  </si>
  <si>
    <t>אין למלא בחוברת המכרז כל פרט מהפרטים הכלולים בהצעת המחיר ואין להזכיר פרטים אלה בכל מסמך אחר המוגש על ידי המציע אלא אך ורק במעטפת הצעת המחיר.</t>
  </si>
  <si>
    <t>כל מסמכי המקור (מסמכים, חתימות וכד') ירוכזו בעותק אחד - עותק המקור. על עותק זה ירשם באופן ברור ובאותיות גדולות - "מקור".</t>
  </si>
  <si>
    <t xml:space="preserve"> המציע יכניס את המעטפה לתיבת המכרזים הממוקמת במטה המשותף למשרדי המדע והטכנולוגיה הקריה המזרחית, ירושלים, בניין ג', קומה שלישית, ליד חדר 302. את ההצעות יש להגיש כמפורט בסעיף ‎iii לעיל (להלן: "המועד האחרון להגשת ההצעות").</t>
  </si>
  <si>
    <t>7 + 8 + 11</t>
  </si>
  <si>
    <t>ההצעה למכרז תוגש על גבי חוברת ההצעה המצורפת כנספח ב'1. בעמוד הראשון של חוברת ההצעה נדרשים המציעים לסמן לאילו מחקרים מוגשת הצעתם, מבין ארבעת המחקרים נשואי מכרז זה.
בחוברת ההצעה מצורפים טפסים שונים ודרישות למסמכים של המציע. חובה למלא את חוברת ההצעה בשלמותה, לצרף את כל המסמכים הנדרשים, בסדר המפורט בחוברת ההצעה ונספחיה. הצעה חלקית למכרז ו/או במתכונת שונה מהטבלאות המצורפות לחוברת ההצעה עלולה שלא להיבדק ואף להיפסל על הסף.</t>
  </si>
  <si>
    <t>הצעות למכרז תוגשנה בשפה העברית. כמו כן כל הנספחים, מכתבי המלצה, אישורים, תעודות וכל פרט הנדרש במכרז יוצגו אך ורק בשפה העברית.</t>
  </si>
  <si>
    <t>באחריות המציעים להתעדכן במענה לשאלות ולצרפו להצעתם.</t>
  </si>
  <si>
    <t xml:space="preserve">מחקר מס' 1:  סקירת תכניות לקידום שיווין מגדרי בחינוך הפורמלי והבלתי-פורמלי בישראל – מחיר מקסימלי:  50,000  ₪ כולל מע"מ. </t>
  </si>
  <si>
    <t>מחקר מס' 2:  מחקר בנושא מדיניות ציבורית בעולם לקידום שוויון הזדמנויות מגדרי בחינוך – מחיר מקסימיל: 50,000  ₪ כולל מע"מ.</t>
  </si>
  <si>
    <t>מחקר מס' 3: מחקר איכותני לאיתור חסמים מגדריים באקדמיה הישראלית – מחיר מקסימלי: 70,000  ₪ כולל מע"מ.</t>
  </si>
  <si>
    <t>מחקר מס' 4:  סקר עמדות של נשים במקצועות טכנולוגים ובתעשיות מדע וטכנולוגיה ומחקר איכותני הבודק את מצב הנשים במקצועות טכנולוגים ובתעשיות המדע והטכנולוגיה – מחיר מקסימלי:  70,000  ₪ כולל מע"מ.</t>
  </si>
  <si>
    <t>מחקר מס' 1:  סקירת תכניות לקידום שיווין מגדרי בחינוך הפורמלי והבלתי-פורמלי בישראל</t>
  </si>
  <si>
    <t>מחקר מס' 2:  מחקר בנושא מדיניות ציבורית בעולם לקידום שוויון הזדמנויות מגדרי בחינוך</t>
  </si>
  <si>
    <t>מחקר מס' 3: מחקר איכותני לאיתור חסמים מגדריים באקדמיה הישראלית</t>
  </si>
  <si>
    <t xml:space="preserve">מחקר מס' 4:  סקר עמדות של נשים במקצועות טכנולוגים ובתעשיות מדע וטכנולוגיה ומחקר איכותני הבודק את מצב הנשים במקצועות טכנולוגים ובתעשיות המדע והטכנולוגיה </t>
  </si>
  <si>
    <t>ניסיון המציע</t>
  </si>
  <si>
    <t>השכלת ראש צוות המחקר ונסיונו</t>
  </si>
  <si>
    <t>המציע/ה נדרש/ת לפרט בהצעה את מתודולוגיית והליך המחקר. הפירוט יכלול את הנושאים הבאים: הגדרת שדה ואוכלוסיית המחקר, מקורות לאיסוף ספרות/ידע קיים, מקורות הנתונים ואופן איסופם, מודל בסיסי של המחקר, אמצעים כמותיים ולא כמותיים לעיבוד הנתונים, פירוט אבני הדרך, לוחות זמנים לביצוע והתוצרים בכל שלב.</t>
  </si>
  <si>
    <t>אופן הצגת המחקר המוצע  והרציונל העומד מאחוריו כמענה למכרז המכוון לקידום נשים במדע ובטכנולוגיה.</t>
  </si>
  <si>
    <t>היקף, איכות ועדכניות הספרות המקצועית, התיאוריות המידע והממצאים שעליהן מתבסס המחקר (שימוש בתיאוריות במחקרים אחרונים, מועד פרסום התיאוריה וכיו"ב).</t>
  </si>
  <si>
    <t>התרשמות מהבנת המציע את דרישות המכרז כפי שבאה לידי ביטוי במבנה וארגון ההצעה באופן שתואם את מטרות המחקר ולוח הזמנים כולל אבני דרך והקצאת משאבים לטובת הפרויקט.</t>
  </si>
  <si>
    <r>
      <t xml:space="preserve">מעבר סף איכות </t>
    </r>
    <r>
      <rPr>
        <b/>
        <u/>
        <sz val="12"/>
        <rFont val="David"/>
        <family val="2"/>
        <charset val="177"/>
      </rPr>
      <t>כולל</t>
    </r>
  </si>
  <si>
    <r>
      <t xml:space="preserve">מעבר סף איכות </t>
    </r>
    <r>
      <rPr>
        <b/>
        <u/>
        <sz val="12"/>
        <rFont val="David"/>
        <family val="2"/>
        <charset val="177"/>
      </rPr>
      <t>תחתון</t>
    </r>
  </si>
  <si>
    <t>ייבחן ניסיונה/ו של המציע/ה בשלוש השנים האחרונות:  עבור כל פרויקט מחקר/ייעוץ שביצע המציע בתחום המגדר, כאשר מחקרים אלו עסקו בתאוריות ו/או מתודולוגיות של מגדר, בהיקף של 40,000 ₪ לפחות, יקבל המציע/ה 4 נקודות בסעיף זה. עבור כל מחקר אשר כלל המלצות יישומיות בתחום שויון מגדרי וקידום נשים, יקבל המציע - 6 נקודות. זאת עד למקסימום של 20 נקודות לסעיף זה.</t>
  </si>
  <si>
    <t>10.7.3.2</t>
  </si>
  <si>
    <t>דוגמת כתיבה – התרשמות מחקר קודם</t>
  </si>
  <si>
    <t>ניסיון בביצוע עבודות דומות  – ייבחן ניסיונו של ראש צוות המחקר בשלוש השנים האחרונות, מעבר לנדרש בתנאי הסף ‎‎ 5.7(שני מחקרים). עבור כל פרויקט מחקר/ייעוץ נוסף שניהל ראש הצוות בתחום האמור במחקר הרלוונטי   (5.7.1-5.7.4, בהתאם למחקר אליו ניגש המציע) בהיקף של 40,000 ₪ לפחות, יקבל המציע 3 נקודות בסעיף זה. עבור ניסיון בביצוע סקר/מחקר בנושא הספציפי הנדרש לביצוע במחקר זה, יקבל המציע - 5 נקודות. זאת עד למקסימום של 15 נקודות לסעיף זה.</t>
  </si>
  <si>
    <t>השכלת ראש הצוות – עבור ראש צוות מחקר שהינו בעל תואר אקדמי שלישי (תואר דוקטור) ממוסד להשכלה גבוהה, יקבל המציע 10 נקודות.</t>
  </si>
  <si>
    <t>ראה לשונית "דוגמת כתיבה"</t>
  </si>
  <si>
    <t>התרשמות מדוגמת חקר קודם:</t>
  </si>
  <si>
    <t>על המציע להגיש, במסגרת הצעתו, עותק של מחקר מלא שכתב ראש צוות המחקר המוצע על ידו. על המחקר לעסוק בנושא הספציפי הנדרש לביצוע במחקר זה. יש לתאר בהרחבה ובפירוט אודות מזמין המחקר, מטרות המחקר, שיטות המחקר, ביצועו, מסקנות, פרסומים שלו/עליו וכיו"ב.</t>
  </si>
  <si>
    <t>רמה אקדמית</t>
  </si>
  <si>
    <t>רמת כתיבה וניסוח</t>
  </si>
  <si>
    <t>עושר מקורות</t>
  </si>
  <si>
    <t>איכות תוצרים</t>
  </si>
  <si>
    <t>פרסום</t>
  </si>
  <si>
    <t>חוקר מס' 1:  סקירת תכניות לקידום שיווין מגדרי בחינוך הפורמלי והבלתי-פורמלי בישראל</t>
  </si>
  <si>
    <t>חוקר מס' 2:  מחקר בנושא מדיניות ציבורית בעולם לקידום שוויון הזדמנויות מגדרי בחינוך</t>
  </si>
  <si>
    <t>חוקר מס' 3: מחקר איכותני לאיתור חסמים מגדריים באקדמיה הישראלית</t>
  </si>
  <si>
    <t xml:space="preserve">חוקר מס' 4:  סקר עמדות של נשים במקצועות טכנולוגים ובתעשיות מדע וטכנולוגיה ומחקר איכותני הבודק את מצב הנשים במקצועות טכנולוגים ובתעשיות המדע והטכנולוגיה </t>
  </si>
  <si>
    <t>ניקוד איכות</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</si>
</sst>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0"/>
  </numFmts>
  <fonts count="33"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Times New Roman"/>
      <family val="1"/>
      <scheme val="major"/>
    </font>
    <font>
      <b/>
      <sz val="13"/>
      <color theme="1"/>
      <name val="David"/>
      <family val="2"/>
      <charset val="177"/>
    </font>
    <font>
      <sz val="13"/>
      <color theme="1"/>
      <name val="Arial"/>
      <family val="2"/>
      <charset val="177"/>
      <scheme val="minor"/>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1"/>
      <name val="Times New Roman"/>
      <family val="1"/>
      <scheme val="major"/>
    </font>
    <font>
      <b/>
      <sz val="11"/>
      <color theme="1"/>
      <name val="Arial"/>
      <family val="2"/>
      <scheme val="minor"/>
    </font>
    <font>
      <sz val="11"/>
      <color theme="1"/>
      <name val="Arial"/>
      <family val="2"/>
      <scheme val="minor"/>
    </font>
    <font>
      <b/>
      <sz val="11"/>
      <color theme="0"/>
      <name val="Arial"/>
      <family val="2"/>
      <scheme val="minor"/>
    </font>
    <font>
      <b/>
      <sz val="15"/>
      <color theme="0"/>
      <name val="David"/>
      <family val="2"/>
      <charset val="177"/>
    </font>
    <font>
      <b/>
      <sz val="12"/>
      <name val="David"/>
      <family val="2"/>
      <charset val="177"/>
    </font>
    <font>
      <sz val="11"/>
      <name val="David"/>
      <family val="2"/>
      <charset val="177"/>
    </font>
    <font>
      <b/>
      <sz val="12"/>
      <color theme="4" tint="0.79998168889431442"/>
      <name val="David"/>
      <family val="2"/>
      <charset val="177"/>
    </font>
    <font>
      <sz val="12"/>
      <name val="Arial"/>
      <family val="2"/>
      <scheme val="minor"/>
    </font>
    <font>
      <sz val="10"/>
      <color theme="1"/>
      <name val="Arial"/>
      <family val="2"/>
      <charset val="177"/>
      <scheme val="minor"/>
    </font>
    <font>
      <sz val="12"/>
      <color theme="1"/>
      <name val="Times New Roman"/>
      <family val="1"/>
    </font>
    <font>
      <b/>
      <sz val="16"/>
      <color theme="1"/>
      <name val="David"/>
      <family val="2"/>
      <charset val="177"/>
    </font>
    <font>
      <b/>
      <sz val="12"/>
      <name val="David"/>
      <family val="2"/>
    </font>
    <font>
      <sz val="12"/>
      <color theme="1"/>
      <name val="David"/>
      <family val="2"/>
    </font>
    <font>
      <sz val="12"/>
      <color theme="1"/>
      <name val="Times New Roman"/>
      <family val="1"/>
      <scheme val="major"/>
    </font>
    <font>
      <sz val="12"/>
      <name val="David"/>
      <family val="2"/>
    </font>
    <font>
      <sz val="12"/>
      <color theme="1"/>
      <name val="Arial"/>
      <family val="2"/>
      <charset val="177"/>
      <scheme val="minor"/>
    </font>
    <font>
      <sz val="12"/>
      <name val="David"/>
      <family val="2"/>
      <charset val="177"/>
    </font>
    <font>
      <b/>
      <u/>
      <sz val="12"/>
      <name val="David"/>
      <family val="2"/>
      <charset val="177"/>
    </font>
    <font>
      <b/>
      <sz val="12"/>
      <color theme="1"/>
      <name val="Arial"/>
      <family val="2"/>
      <charset val="177"/>
      <scheme val="minor"/>
    </font>
    <font>
      <b/>
      <sz val="16"/>
      <color theme="1"/>
      <name val="Arial"/>
      <family val="2"/>
      <scheme val="minor"/>
    </font>
    <font>
      <b/>
      <sz val="20"/>
      <name val="David"/>
      <family val="2"/>
      <charset val="177"/>
    </font>
  </fonts>
  <fills count="3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theme="9" tint="-0.249977111117893"/>
        <bgColor indexed="64"/>
      </patternFill>
    </fill>
    <fill>
      <patternFill patternType="solid">
        <fgColor rgb="FFFFC000"/>
        <bgColor indexed="64"/>
      </patternFill>
    </fill>
  </fills>
  <borders count="64">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diagonal/>
    </border>
    <border>
      <left/>
      <right style="thin">
        <color indexed="64"/>
      </right>
      <top style="thin">
        <color indexed="64"/>
      </top>
      <bottom/>
      <diagonal/>
    </border>
    <border>
      <left/>
      <right/>
      <top/>
      <bottom style="thin">
        <color indexed="64"/>
      </bottom>
      <diagonal/>
    </border>
    <border>
      <left style="medium">
        <color indexed="64"/>
      </left>
      <right/>
      <top/>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s>
  <cellStyleXfs count="2">
    <xf numFmtId="0" fontId="0" fillId="0" borderId="0"/>
    <xf numFmtId="9" fontId="10" fillId="0" borderId="0" applyFont="0" applyFill="0" applyBorder="0" applyAlignment="0" applyProtection="0"/>
  </cellStyleXfs>
  <cellXfs count="216">
    <xf numFmtId="0" fontId="0" fillId="0" borderId="0" xfId="0"/>
    <xf numFmtId="0" fontId="0" fillId="0" borderId="0" xfId="0" applyProtection="1">
      <protection hidden="1"/>
    </xf>
    <xf numFmtId="0" fontId="0" fillId="0" borderId="0" xfId="0" applyAlignment="1" applyProtection="1">
      <alignment readingOrder="2"/>
      <protection hidden="1"/>
    </xf>
    <xf numFmtId="0" fontId="0" fillId="3" borderId="0" xfId="0" applyFill="1" applyProtection="1">
      <protection hidden="1"/>
    </xf>
    <xf numFmtId="0" fontId="3" fillId="7" borderId="6" xfId="0" applyFont="1" applyFill="1" applyBorder="1" applyAlignment="1" applyProtection="1">
      <alignment horizontal="center" vertical="center" wrapText="1"/>
      <protection hidden="1"/>
    </xf>
    <xf numFmtId="0" fontId="5" fillId="3" borderId="0" xfId="0" applyFont="1" applyFill="1" applyProtection="1">
      <protection hidden="1"/>
    </xf>
    <xf numFmtId="0" fontId="0" fillId="3" borderId="0" xfId="0" applyFill="1" applyBorder="1" applyProtection="1">
      <protection hidden="1"/>
    </xf>
    <xf numFmtId="0" fontId="3" fillId="10" borderId="6" xfId="0" applyFont="1" applyFill="1" applyBorder="1" applyAlignment="1" applyProtection="1">
      <alignment horizontal="center" vertical="center" wrapText="1"/>
      <protection hidden="1"/>
    </xf>
    <xf numFmtId="0" fontId="8" fillId="15" borderId="12" xfId="0" applyFont="1" applyFill="1" applyBorder="1" applyAlignment="1" applyProtection="1">
      <alignment horizontal="center" vertical="center" readingOrder="2"/>
      <protection hidden="1"/>
    </xf>
    <xf numFmtId="49" fontId="2" fillId="4" borderId="10" xfId="0" applyNumberFormat="1" applyFont="1" applyFill="1" applyBorder="1" applyAlignment="1" applyProtection="1">
      <alignment horizontal="center" vertical="center" readingOrder="2"/>
      <protection hidden="1"/>
    </xf>
    <xf numFmtId="0" fontId="7" fillId="5" borderId="41" xfId="0" applyFont="1" applyFill="1" applyBorder="1" applyAlignment="1" applyProtection="1">
      <alignment horizontal="right" vertical="center" wrapText="1" readingOrder="2"/>
      <protection hidden="1"/>
    </xf>
    <xf numFmtId="9" fontId="17" fillId="2" borderId="50" xfId="1" applyFont="1" applyFill="1" applyBorder="1" applyAlignment="1" applyProtection="1">
      <alignment horizontal="center" vertical="center" wrapText="1" readingOrder="2"/>
      <protection hidden="1"/>
    </xf>
    <xf numFmtId="0" fontId="0" fillId="0" borderId="18" xfId="0" applyBorder="1"/>
    <xf numFmtId="9" fontId="16" fillId="18" borderId="6" xfId="0" applyNumberFormat="1" applyFont="1" applyFill="1" applyBorder="1" applyAlignment="1" applyProtection="1">
      <alignment horizontal="center" vertical="center" wrapText="1" readingOrder="2"/>
      <protection hidden="1"/>
    </xf>
    <xf numFmtId="0" fontId="16" fillId="9" borderId="17" xfId="0" applyFont="1" applyFill="1" applyBorder="1" applyAlignment="1" applyProtection="1">
      <alignment horizontal="center" vertical="center" wrapText="1" readingOrder="2"/>
      <protection hidden="1"/>
    </xf>
    <xf numFmtId="0" fontId="16" fillId="9" borderId="51" xfId="0" applyFont="1" applyFill="1" applyBorder="1" applyAlignment="1" applyProtection="1">
      <alignment horizontal="center" vertical="center" wrapText="1" readingOrder="2"/>
      <protection hidden="1"/>
    </xf>
    <xf numFmtId="0" fontId="0" fillId="0" borderId="18" xfId="0" applyBorder="1" applyAlignment="1">
      <alignment horizontal="center" vertical="center"/>
    </xf>
    <xf numFmtId="0" fontId="0" fillId="0" borderId="23" xfId="0" applyBorder="1" applyAlignment="1">
      <alignment horizontal="center" vertical="center"/>
    </xf>
    <xf numFmtId="9" fontId="17" fillId="2" borderId="20" xfId="1" applyFont="1" applyFill="1" applyBorder="1" applyAlignment="1" applyProtection="1">
      <alignment horizontal="center" vertical="center" wrapText="1" readingOrder="2"/>
      <protection hidden="1"/>
    </xf>
    <xf numFmtId="9" fontId="17" fillId="2" borderId="52" xfId="1" applyFont="1" applyFill="1" applyBorder="1" applyAlignment="1" applyProtection="1">
      <alignment horizontal="center" vertical="center" wrapText="1" readingOrder="2"/>
      <protection hidden="1"/>
    </xf>
    <xf numFmtId="0" fontId="8" fillId="21" borderId="52" xfId="0" applyFont="1" applyFill="1" applyBorder="1" applyAlignment="1">
      <alignment vertical="center" wrapText="1"/>
    </xf>
    <xf numFmtId="0" fontId="2" fillId="9" borderId="0" xfId="0" applyFont="1" applyFill="1" applyBorder="1" applyAlignment="1" applyProtection="1">
      <alignment horizontal="center" vertical="center" wrapText="1"/>
      <protection hidden="1"/>
    </xf>
    <xf numFmtId="0" fontId="0" fillId="4" borderId="15" xfId="0" applyFill="1" applyBorder="1" applyAlignment="1">
      <alignment horizontal="center" vertical="center" wrapText="1"/>
    </xf>
    <xf numFmtId="0" fontId="0" fillId="4" borderId="43" xfId="0" applyFill="1" applyBorder="1" applyAlignment="1">
      <alignment horizontal="center" vertical="center" wrapText="1"/>
    </xf>
    <xf numFmtId="0" fontId="0" fillId="0" borderId="53" xfId="0" applyBorder="1"/>
    <xf numFmtId="0" fontId="0" fillId="0" borderId="52" xfId="0" applyBorder="1"/>
    <xf numFmtId="0" fontId="0" fillId="0" borderId="23" xfId="0" applyBorder="1"/>
    <xf numFmtId="0" fontId="0" fillId="4" borderId="39" xfId="0" applyFill="1" applyBorder="1" applyAlignment="1">
      <alignment horizontal="center" vertical="center" wrapText="1"/>
    </xf>
    <xf numFmtId="164" fontId="16" fillId="15" borderId="32" xfId="0" applyNumberFormat="1" applyFont="1" applyFill="1" applyBorder="1" applyAlignment="1" applyProtection="1">
      <alignment horizontal="center" vertical="center" wrapText="1" readingOrder="2"/>
      <protection hidden="1"/>
    </xf>
    <xf numFmtId="164" fontId="16" fillId="8" borderId="7" xfId="0" applyNumberFormat="1" applyFont="1" applyFill="1" applyBorder="1" applyAlignment="1" applyProtection="1">
      <alignment horizontal="center" vertical="center" wrapText="1" readingOrder="2"/>
      <protection hidden="1"/>
    </xf>
    <xf numFmtId="9" fontId="16" fillId="2" borderId="53" xfId="1" applyFont="1" applyFill="1" applyBorder="1" applyAlignment="1" applyProtection="1">
      <alignment horizontal="center" vertical="center" wrapText="1" readingOrder="2"/>
      <protection hidden="1"/>
    </xf>
    <xf numFmtId="9" fontId="16" fillId="18" borderId="8" xfId="0" applyNumberFormat="1" applyFont="1" applyFill="1" applyBorder="1" applyAlignment="1" applyProtection="1">
      <alignment horizontal="center" vertical="center" wrapText="1" readingOrder="2"/>
      <protection hidden="1"/>
    </xf>
    <xf numFmtId="0" fontId="0" fillId="0" borderId="24" xfId="0" applyBorder="1" applyAlignment="1">
      <alignment horizontal="center" vertical="center"/>
    </xf>
    <xf numFmtId="0" fontId="1" fillId="0" borderId="53" xfId="0" applyFont="1" applyBorder="1" applyAlignment="1">
      <alignment vertical="center" wrapText="1"/>
    </xf>
    <xf numFmtId="0" fontId="1" fillId="0" borderId="52" xfId="0" applyFont="1" applyBorder="1" applyAlignment="1">
      <alignment vertical="center" wrapText="1"/>
    </xf>
    <xf numFmtId="0" fontId="8" fillId="21" borderId="52" xfId="0" applyFont="1" applyFill="1" applyBorder="1" applyAlignment="1">
      <alignment vertical="top" wrapText="1"/>
    </xf>
    <xf numFmtId="0" fontId="0" fillId="0" borderId="0" xfId="0" applyProtection="1"/>
    <xf numFmtId="0" fontId="8" fillId="14" borderId="25" xfId="0" applyFont="1" applyFill="1" applyBorder="1" applyAlignment="1" applyProtection="1">
      <alignment horizontal="center" vertical="center" readingOrder="2"/>
    </xf>
    <xf numFmtId="0" fontId="8" fillId="14" borderId="27" xfId="0" applyFont="1" applyFill="1" applyBorder="1" applyAlignment="1" applyProtection="1">
      <alignment horizontal="center" vertical="center" wrapText="1"/>
    </xf>
    <xf numFmtId="0" fontId="12" fillId="6" borderId="4" xfId="0" applyFont="1" applyFill="1" applyBorder="1" applyAlignment="1" applyProtection="1">
      <alignment vertical="center"/>
    </xf>
    <xf numFmtId="0" fontId="12" fillId="6" borderId="13" xfId="0" applyFont="1" applyFill="1" applyBorder="1" applyAlignment="1" applyProtection="1">
      <alignment vertical="center"/>
    </xf>
    <xf numFmtId="0" fontId="12" fillId="12" borderId="3" xfId="0" applyFont="1" applyFill="1" applyBorder="1" applyAlignment="1" applyProtection="1">
      <alignment vertical="center"/>
    </xf>
    <xf numFmtId="2" fontId="12" fillId="12" borderId="30" xfId="0" applyNumberFormat="1" applyFont="1" applyFill="1" applyBorder="1" applyAlignment="1" applyProtection="1">
      <alignment horizontal="center" vertical="center"/>
    </xf>
    <xf numFmtId="0" fontId="8" fillId="14" borderId="23" xfId="0" applyFont="1" applyFill="1" applyBorder="1" applyAlignment="1" applyProtection="1">
      <alignment horizontal="center" vertical="center" readingOrder="2"/>
    </xf>
    <xf numFmtId="0" fontId="12" fillId="14" borderId="24" xfId="0" applyFont="1" applyFill="1" applyBorder="1" applyAlignment="1" applyProtection="1">
      <alignment horizontal="center"/>
    </xf>
    <xf numFmtId="0" fontId="12" fillId="14" borderId="32" xfId="0" applyFont="1" applyFill="1" applyBorder="1" applyProtection="1"/>
    <xf numFmtId="0" fontId="8" fillId="14" borderId="33" xfId="0" applyFont="1" applyFill="1" applyBorder="1" applyAlignment="1" applyProtection="1">
      <alignment horizontal="center" vertical="center" wrapText="1"/>
    </xf>
    <xf numFmtId="2" fontId="13" fillId="15" borderId="27" xfId="0" applyNumberFormat="1" applyFont="1" applyFill="1" applyBorder="1" applyAlignment="1" applyProtection="1">
      <alignment horizontal="center" vertical="center"/>
    </xf>
    <xf numFmtId="9" fontId="14" fillId="13" borderId="18" xfId="0" applyNumberFormat="1" applyFont="1" applyFill="1" applyBorder="1" applyAlignment="1" applyProtection="1">
      <alignment horizontal="center" vertical="center"/>
    </xf>
    <xf numFmtId="0" fontId="14" fillId="13" borderId="29" xfId="0" applyFont="1" applyFill="1" applyBorder="1" applyAlignment="1" applyProtection="1">
      <alignment vertical="center"/>
    </xf>
    <xf numFmtId="2" fontId="14" fillId="13" borderId="27" xfId="0" applyNumberFormat="1" applyFont="1" applyFill="1" applyBorder="1" applyAlignment="1" applyProtection="1">
      <alignment horizontal="center" vertical="center"/>
    </xf>
    <xf numFmtId="0" fontId="12" fillId="10" borderId="30" xfId="0" applyFont="1" applyFill="1" applyBorder="1" applyAlignment="1" applyProtection="1">
      <alignment horizontal="center" vertical="center"/>
    </xf>
    <xf numFmtId="9" fontId="0" fillId="15" borderId="18" xfId="0" applyNumberFormat="1" applyFill="1" applyBorder="1" applyAlignment="1" applyProtection="1">
      <alignment horizontal="center" vertical="center"/>
    </xf>
    <xf numFmtId="0" fontId="13" fillId="15" borderId="29" xfId="0" applyFont="1" applyFill="1" applyBorder="1" applyAlignment="1" applyProtection="1">
      <alignment vertical="center"/>
    </xf>
    <xf numFmtId="165" fontId="0" fillId="6" borderId="36" xfId="0" applyNumberFormat="1" applyFill="1" applyBorder="1" applyAlignment="1" applyProtection="1">
      <alignment horizontal="center" vertical="center"/>
    </xf>
    <xf numFmtId="0" fontId="11" fillId="11" borderId="1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wrapText="1"/>
      <protection hidden="1"/>
    </xf>
    <xf numFmtId="0" fontId="7" fillId="5" borderId="55" xfId="0" applyFont="1" applyFill="1" applyBorder="1" applyAlignment="1" applyProtection="1">
      <alignment horizontal="right" vertical="center" wrapText="1" readingOrder="2"/>
      <protection hidden="1"/>
    </xf>
    <xf numFmtId="0" fontId="7" fillId="5" borderId="49" xfId="0" applyFont="1" applyFill="1" applyBorder="1" applyAlignment="1" applyProtection="1">
      <alignment horizontal="right" vertical="center" wrapText="1" readingOrder="2"/>
      <protection hidden="1"/>
    </xf>
    <xf numFmtId="0" fontId="8" fillId="21" borderId="53" xfId="0" applyFont="1" applyFill="1" applyBorder="1" applyAlignment="1">
      <alignment vertical="center" wrapText="1"/>
    </xf>
    <xf numFmtId="0" fontId="16" fillId="9" borderId="20" xfId="0" applyFont="1" applyFill="1" applyBorder="1" applyAlignment="1" applyProtection="1">
      <alignment horizontal="center" vertical="center" wrapText="1" readingOrder="2"/>
      <protection hidden="1"/>
    </xf>
    <xf numFmtId="0" fontId="16" fillId="9" borderId="31" xfId="0" applyFont="1" applyFill="1" applyBorder="1" applyAlignment="1" applyProtection="1">
      <alignment horizontal="center" vertical="center" wrapText="1" readingOrder="2"/>
      <protection hidden="1"/>
    </xf>
    <xf numFmtId="0" fontId="16" fillId="9" borderId="35" xfId="0" applyFont="1" applyFill="1" applyBorder="1" applyAlignment="1" applyProtection="1">
      <alignment horizontal="center" vertical="center" wrapText="1" readingOrder="2"/>
      <protection hidden="1"/>
    </xf>
    <xf numFmtId="0" fontId="12" fillId="0" borderId="9" xfId="0" applyFont="1" applyBorder="1" applyAlignment="1"/>
    <xf numFmtId="0" fontId="12" fillId="7" borderId="8" xfId="0" applyFont="1" applyFill="1" applyBorder="1" applyAlignment="1"/>
    <xf numFmtId="0" fontId="16" fillId="18" borderId="45" xfId="0" applyFont="1" applyFill="1" applyBorder="1" applyAlignment="1" applyProtection="1">
      <alignment horizontal="center" vertical="center" wrapText="1" readingOrder="2"/>
      <protection hidden="1"/>
    </xf>
    <xf numFmtId="0" fontId="16" fillId="18" borderId="28" xfId="0" applyFont="1" applyFill="1" applyBorder="1" applyAlignment="1" applyProtection="1">
      <alignment horizontal="center" vertical="center" wrapText="1" readingOrder="2"/>
      <protection hidden="1"/>
    </xf>
    <xf numFmtId="165" fontId="0" fillId="27" borderId="27" xfId="0" applyNumberFormat="1" applyFill="1" applyBorder="1" applyAlignment="1" applyProtection="1">
      <alignment horizontal="center" vertical="center"/>
      <protection locked="0"/>
    </xf>
    <xf numFmtId="164" fontId="26" fillId="15" borderId="24" xfId="0" applyNumberFormat="1" applyFont="1" applyFill="1" applyBorder="1" applyAlignment="1" applyProtection="1">
      <alignment horizontal="center" vertical="center" wrapText="1" readingOrder="2"/>
      <protection hidden="1"/>
    </xf>
    <xf numFmtId="0" fontId="2" fillId="9" borderId="0" xfId="0" applyFont="1" applyFill="1" applyBorder="1" applyAlignment="1" applyProtection="1">
      <alignment horizontal="center" vertical="center" wrapText="1"/>
      <protection hidden="1"/>
    </xf>
    <xf numFmtId="0" fontId="8" fillId="15" borderId="2" xfId="0" applyFont="1" applyFill="1" applyBorder="1" applyAlignment="1" applyProtection="1">
      <alignment horizontal="center" vertical="center" readingOrder="2"/>
      <protection hidden="1"/>
    </xf>
    <xf numFmtId="0" fontId="6" fillId="15" borderId="41" xfId="0" applyFont="1" applyFill="1" applyBorder="1" applyAlignment="1" applyProtection="1">
      <alignment horizontal="center" vertical="center" wrapText="1"/>
      <protection hidden="1"/>
    </xf>
    <xf numFmtId="0" fontId="8" fillId="15" borderId="4" xfId="0" applyFont="1" applyFill="1" applyBorder="1" applyAlignment="1" applyProtection="1">
      <alignment horizontal="center" vertical="center" readingOrder="2"/>
      <protection hidden="1"/>
    </xf>
    <xf numFmtId="0" fontId="8" fillId="15" borderId="13" xfId="0" applyFont="1" applyFill="1" applyBorder="1" applyAlignment="1" applyProtection="1">
      <alignment horizontal="center" vertical="center" readingOrder="2"/>
      <protection hidden="1"/>
    </xf>
    <xf numFmtId="0" fontId="19" fillId="15" borderId="12" xfId="0" applyFont="1" applyFill="1" applyBorder="1" applyAlignment="1">
      <alignment horizontal="center" vertical="center" wrapText="1"/>
    </xf>
    <xf numFmtId="0" fontId="19" fillId="15" borderId="5"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25" fillId="8" borderId="6" xfId="0" applyFont="1" applyFill="1" applyBorder="1" applyAlignment="1" applyProtection="1">
      <alignment wrapText="1"/>
      <protection hidden="1"/>
    </xf>
    <xf numFmtId="0" fontId="3" fillId="8" borderId="6" xfId="0" applyFont="1" applyFill="1" applyBorder="1" applyAlignment="1" applyProtection="1">
      <alignment vertical="center" wrapText="1"/>
      <protection hidden="1"/>
    </xf>
    <xf numFmtId="0" fontId="11" fillId="11" borderId="57" xfId="0" applyFont="1" applyFill="1" applyBorder="1" applyAlignment="1" applyProtection="1">
      <alignment horizontal="center" vertical="center"/>
      <protection hidden="1"/>
    </xf>
    <xf numFmtId="49" fontId="4" fillId="8" borderId="42" xfId="0" applyNumberFormat="1" applyFont="1" applyFill="1" applyBorder="1" applyAlignment="1" applyProtection="1">
      <alignment horizontal="center" vertical="center"/>
      <protection hidden="1"/>
    </xf>
    <xf numFmtId="49" fontId="2" fillId="4" borderId="9" xfId="0" applyNumberFormat="1" applyFont="1" applyFill="1" applyBorder="1" applyAlignment="1" applyProtection="1">
      <alignment horizontal="center" vertical="center" readingOrder="2"/>
      <protection hidden="1"/>
    </xf>
    <xf numFmtId="49" fontId="4" fillId="7" borderId="9" xfId="0" applyNumberFormat="1" applyFont="1" applyFill="1" applyBorder="1" applyAlignment="1" applyProtection="1">
      <alignment horizontal="center" vertical="center" wrapText="1"/>
      <protection hidden="1"/>
    </xf>
    <xf numFmtId="49" fontId="2" fillId="5" borderId="10" xfId="0" applyNumberFormat="1" applyFont="1" applyFill="1" applyBorder="1" applyAlignment="1" applyProtection="1">
      <alignment horizontal="center" vertical="center" readingOrder="2"/>
      <protection hidden="1"/>
    </xf>
    <xf numFmtId="49" fontId="2" fillId="5" borderId="38" xfId="0" applyNumberFormat="1" applyFont="1" applyFill="1" applyBorder="1" applyAlignment="1" applyProtection="1">
      <alignment horizontal="center" vertical="center" readingOrder="2"/>
      <protection hidden="1"/>
    </xf>
    <xf numFmtId="49" fontId="4" fillId="8" borderId="9" xfId="0" applyNumberFormat="1" applyFont="1" applyFill="1" applyBorder="1" applyAlignment="1" applyProtection="1">
      <alignment horizontal="center" vertical="center"/>
      <protection hidden="1"/>
    </xf>
    <xf numFmtId="49" fontId="2" fillId="4" borderId="47" xfId="0" applyNumberFormat="1" applyFont="1" applyFill="1" applyBorder="1" applyAlignment="1" applyProtection="1">
      <alignment horizontal="center" vertical="center" readingOrder="2"/>
      <protection hidden="1"/>
    </xf>
    <xf numFmtId="49" fontId="2" fillId="4" borderId="38" xfId="0" applyNumberFormat="1" applyFont="1" applyFill="1" applyBorder="1" applyAlignment="1" applyProtection="1">
      <alignment horizontal="center" vertical="center" readingOrder="2"/>
      <protection hidden="1"/>
    </xf>
    <xf numFmtId="49" fontId="2" fillId="4" borderId="11" xfId="0" applyNumberFormat="1" applyFont="1" applyFill="1" applyBorder="1" applyAlignment="1" applyProtection="1">
      <alignment horizontal="center" vertical="center" readingOrder="2"/>
      <protection hidden="1"/>
    </xf>
    <xf numFmtId="0" fontId="4" fillId="10" borderId="9" xfId="0" applyNumberFormat="1" applyFont="1" applyFill="1" applyBorder="1" applyAlignment="1" applyProtection="1">
      <alignment horizontal="center" vertical="center"/>
      <protection hidden="1"/>
    </xf>
    <xf numFmtId="0" fontId="2" fillId="2" borderId="10" xfId="0" applyNumberFormat="1" applyFont="1" applyFill="1" applyBorder="1" applyAlignment="1" applyProtection="1">
      <alignment horizontal="center" vertical="center" readingOrder="2"/>
      <protection hidden="1"/>
    </xf>
    <xf numFmtId="2" fontId="2" fillId="2" borderId="10" xfId="0" applyNumberFormat="1" applyFont="1" applyFill="1" applyBorder="1" applyAlignment="1" applyProtection="1">
      <alignment horizontal="center" vertical="center" readingOrder="2"/>
      <protection hidden="1"/>
    </xf>
    <xf numFmtId="0" fontId="2" fillId="2" borderId="42" xfId="0" applyNumberFormat="1" applyFont="1" applyFill="1" applyBorder="1" applyAlignment="1" applyProtection="1">
      <alignment horizontal="center" vertical="center" readingOrder="2"/>
      <protection hidden="1"/>
    </xf>
    <xf numFmtId="0" fontId="2" fillId="2" borderId="11" xfId="0" applyNumberFormat="1" applyFont="1" applyFill="1" applyBorder="1" applyAlignment="1" applyProtection="1">
      <alignment horizontal="center" vertical="center" readingOrder="2"/>
      <protection hidden="1"/>
    </xf>
    <xf numFmtId="0" fontId="0" fillId="0" borderId="0" xfId="0" applyBorder="1" applyProtection="1">
      <protection hidden="1"/>
    </xf>
    <xf numFmtId="0" fontId="9" fillId="15" borderId="59" xfId="0" applyFont="1" applyFill="1" applyBorder="1" applyAlignment="1" applyProtection="1">
      <alignment horizontal="center" vertical="center" wrapText="1"/>
      <protection hidden="1"/>
    </xf>
    <xf numFmtId="0" fontId="6" fillId="15" borderId="49" xfId="0" applyFont="1" applyFill="1" applyBorder="1" applyAlignment="1" applyProtection="1">
      <alignment horizontal="center" vertical="center" wrapText="1"/>
      <protection hidden="1"/>
    </xf>
    <xf numFmtId="0" fontId="8" fillId="15" borderId="58" xfId="0" applyFont="1" applyFill="1" applyBorder="1" applyAlignment="1" applyProtection="1">
      <alignment horizontal="center" vertical="center" wrapText="1"/>
      <protection hidden="1"/>
    </xf>
    <xf numFmtId="0" fontId="8" fillId="15" borderId="49" xfId="0" applyFont="1" applyFill="1" applyBorder="1" applyAlignment="1" applyProtection="1">
      <alignment horizontal="center" vertical="center" wrapText="1"/>
      <protection hidden="1"/>
    </xf>
    <xf numFmtId="0" fontId="8" fillId="15" borderId="56" xfId="0" applyFont="1" applyFill="1" applyBorder="1" applyAlignment="1" applyProtection="1">
      <alignment horizontal="center" vertical="center" wrapText="1"/>
      <protection hidden="1"/>
    </xf>
    <xf numFmtId="0" fontId="4" fillId="7" borderId="50" xfId="0" applyFont="1" applyFill="1" applyBorder="1" applyAlignment="1" applyProtection="1">
      <alignment horizontal="center" vertical="center" wrapText="1"/>
      <protection hidden="1"/>
    </xf>
    <xf numFmtId="0" fontId="4" fillId="24" borderId="48" xfId="0" applyFont="1" applyFill="1" applyBorder="1" applyAlignment="1" applyProtection="1">
      <alignment horizontal="center" vertical="center" wrapText="1"/>
      <protection hidden="1"/>
    </xf>
    <xf numFmtId="0" fontId="4" fillId="7" borderId="60" xfId="0" applyFont="1" applyFill="1" applyBorder="1" applyAlignment="1" applyProtection="1">
      <alignment horizontal="right" vertical="center" wrapText="1"/>
      <protection hidden="1"/>
    </xf>
    <xf numFmtId="0" fontId="4" fillId="7" borderId="50" xfId="0" applyFont="1" applyFill="1" applyBorder="1" applyAlignment="1" applyProtection="1">
      <alignment horizontal="right" vertical="center" wrapText="1"/>
      <protection hidden="1"/>
    </xf>
    <xf numFmtId="0" fontId="24" fillId="5" borderId="49" xfId="0" applyFont="1" applyFill="1" applyBorder="1" applyAlignment="1" applyProtection="1">
      <alignment horizontal="right" vertical="center" wrapText="1" readingOrder="2"/>
      <protection hidden="1"/>
    </xf>
    <xf numFmtId="0" fontId="4" fillId="10" borderId="50" xfId="0" applyFont="1" applyFill="1" applyBorder="1" applyAlignment="1" applyProtection="1">
      <alignment horizontal="center" vertical="center" wrapText="1" readingOrder="2"/>
      <protection hidden="1"/>
    </xf>
    <xf numFmtId="0" fontId="1" fillId="2" borderId="55" xfId="0" applyFont="1" applyFill="1" applyBorder="1" applyAlignment="1" applyProtection="1">
      <alignment horizontal="right" vertical="center" wrapText="1" readingOrder="2"/>
      <protection hidden="1"/>
    </xf>
    <xf numFmtId="0" fontId="1" fillId="2" borderId="41" xfId="0" applyFont="1" applyFill="1" applyBorder="1" applyAlignment="1" applyProtection="1">
      <alignment horizontal="right" vertical="center" wrapText="1" readingOrder="2"/>
      <protection hidden="1"/>
    </xf>
    <xf numFmtId="0" fontId="1" fillId="2" borderId="49" xfId="0" applyFont="1" applyFill="1" applyBorder="1" applyAlignment="1" applyProtection="1">
      <alignment horizontal="right" vertical="center" wrapText="1" readingOrder="2"/>
      <protection hidden="1"/>
    </xf>
    <xf numFmtId="0" fontId="7" fillId="2" borderId="56" xfId="0" applyFont="1" applyFill="1" applyBorder="1" applyAlignment="1" applyProtection="1">
      <alignment horizontal="right" vertical="center" wrapText="1" readingOrder="2"/>
      <protection hidden="1"/>
    </xf>
    <xf numFmtId="0" fontId="1" fillId="2" borderId="56" xfId="0" applyFont="1" applyFill="1" applyBorder="1" applyAlignment="1" applyProtection="1">
      <alignment horizontal="right" vertical="center" wrapText="1" readingOrder="2"/>
      <protection hidden="1"/>
    </xf>
    <xf numFmtId="0" fontId="0" fillId="0" borderId="58" xfId="0" applyBorder="1" applyProtection="1">
      <protection hidden="1"/>
    </xf>
    <xf numFmtId="0" fontId="16" fillId="18" borderId="50" xfId="0" applyFont="1" applyFill="1" applyBorder="1" applyAlignment="1" applyProtection="1">
      <alignment vertical="center" wrapText="1" readingOrder="2"/>
      <protection hidden="1"/>
    </xf>
    <xf numFmtId="0" fontId="16" fillId="18" borderId="63" xfId="0" applyFont="1" applyFill="1" applyBorder="1" applyAlignment="1" applyProtection="1">
      <alignment vertical="center" wrapText="1" readingOrder="2"/>
      <protection hidden="1"/>
    </xf>
    <xf numFmtId="0" fontId="23" fillId="12" borderId="55" xfId="0" applyFont="1" applyFill="1" applyBorder="1" applyAlignment="1" applyProtection="1">
      <alignment vertical="top" wrapText="1" readingOrder="2"/>
      <protection hidden="1"/>
    </xf>
    <xf numFmtId="0" fontId="23" fillId="12" borderId="41" xfId="0" applyFont="1" applyFill="1" applyBorder="1" applyAlignment="1" applyProtection="1">
      <alignment vertical="top" wrapText="1" readingOrder="2"/>
      <protection hidden="1"/>
    </xf>
    <xf numFmtId="0" fontId="16" fillId="18" borderId="41" xfId="0" applyFont="1" applyFill="1" applyBorder="1" applyAlignment="1" applyProtection="1">
      <alignment vertical="center" wrapText="1" readingOrder="2"/>
      <protection hidden="1"/>
    </xf>
    <xf numFmtId="0" fontId="27" fillId="0" borderId="0" xfId="0" applyFont="1" applyBorder="1"/>
    <xf numFmtId="0" fontId="27" fillId="0" borderId="0" xfId="0" applyFont="1"/>
    <xf numFmtId="164" fontId="16" fillId="8" borderId="48" xfId="0" applyNumberFormat="1" applyFont="1" applyFill="1" applyBorder="1" applyAlignment="1" applyProtection="1">
      <alignment horizontal="center" vertical="center" wrapText="1" readingOrder="2"/>
      <protection hidden="1"/>
    </xf>
    <xf numFmtId="0" fontId="16" fillId="17" borderId="24" xfId="0" applyFont="1" applyFill="1" applyBorder="1" applyAlignment="1" applyProtection="1">
      <alignment horizontal="center" vertical="center" wrapText="1" readingOrder="2"/>
      <protection hidden="1"/>
    </xf>
    <xf numFmtId="0" fontId="27" fillId="0" borderId="34" xfId="0" applyFont="1" applyBorder="1"/>
    <xf numFmtId="1" fontId="28" fillId="8" borderId="7" xfId="0" applyNumberFormat="1" applyFont="1" applyFill="1" applyBorder="1" applyAlignment="1" applyProtection="1">
      <alignment horizontal="center" vertical="center" wrapText="1" readingOrder="2"/>
      <protection locked="0"/>
    </xf>
    <xf numFmtId="9" fontId="16" fillId="2" borderId="52" xfId="1" applyFont="1" applyFill="1" applyBorder="1" applyAlignment="1" applyProtection="1">
      <alignment horizontal="center" vertical="center" wrapText="1" readingOrder="2"/>
      <protection hidden="1"/>
    </xf>
    <xf numFmtId="1" fontId="28" fillId="15" borderId="18" xfId="0" applyNumberFormat="1" applyFont="1" applyFill="1" applyBorder="1" applyAlignment="1" applyProtection="1">
      <alignment horizontal="center" vertical="center" wrapText="1" readingOrder="2"/>
      <protection locked="0"/>
    </xf>
    <xf numFmtId="0" fontId="16" fillId="15" borderId="29" xfId="0" applyNumberFormat="1" applyFont="1" applyFill="1" applyBorder="1" applyAlignment="1" applyProtection="1">
      <alignment horizontal="center" vertical="center" wrapText="1" readingOrder="2"/>
      <protection locked="0"/>
    </xf>
    <xf numFmtId="0" fontId="16" fillId="17" borderId="33" xfId="0" applyFont="1" applyFill="1" applyBorder="1" applyAlignment="1" applyProtection="1">
      <alignment horizontal="center" vertical="center" wrapText="1" readingOrder="2"/>
      <protection hidden="1"/>
    </xf>
    <xf numFmtId="9" fontId="16" fillId="2" borderId="37" xfId="1" applyFont="1" applyFill="1" applyBorder="1" applyAlignment="1" applyProtection="1">
      <alignment horizontal="center" vertical="center" wrapText="1" readingOrder="2"/>
      <protection hidden="1"/>
    </xf>
    <xf numFmtId="9" fontId="16" fillId="2" borderId="21" xfId="1" applyFont="1" applyFill="1" applyBorder="1" applyAlignment="1" applyProtection="1">
      <alignment horizontal="center" vertical="center" wrapText="1" readingOrder="2"/>
      <protection hidden="1"/>
    </xf>
    <xf numFmtId="9" fontId="28" fillId="25" borderId="6" xfId="1" applyFont="1" applyFill="1" applyBorder="1" applyAlignment="1" applyProtection="1">
      <alignment horizontal="center" vertical="center" wrapText="1" readingOrder="2"/>
      <protection hidden="1"/>
    </xf>
    <xf numFmtId="0" fontId="16" fillId="23" borderId="50" xfId="0" applyFont="1" applyFill="1" applyBorder="1" applyAlignment="1" applyProtection="1">
      <alignment vertical="center" wrapText="1" readingOrder="2"/>
      <protection hidden="1"/>
    </xf>
    <xf numFmtId="1" fontId="30" fillId="23" borderId="6" xfId="1" applyNumberFormat="1" applyFont="1" applyFill="1" applyBorder="1" applyAlignment="1">
      <alignment horizontal="center" vertical="center"/>
    </xf>
    <xf numFmtId="0" fontId="16" fillId="28" borderId="50" xfId="0" applyFont="1" applyFill="1" applyBorder="1" applyAlignment="1" applyProtection="1">
      <alignment vertical="center" wrapText="1" readingOrder="2"/>
      <protection hidden="1"/>
    </xf>
    <xf numFmtId="1" fontId="30" fillId="28" borderId="6" xfId="1" applyNumberFormat="1" applyFont="1" applyFill="1" applyBorder="1" applyAlignment="1">
      <alignment horizontal="center" vertical="center"/>
    </xf>
    <xf numFmtId="0" fontId="23" fillId="12" borderId="41" xfId="0" applyFont="1" applyFill="1" applyBorder="1" applyAlignment="1" applyProtection="1">
      <alignment horizontal="center" vertical="top" wrapText="1" readingOrder="2"/>
      <protection hidden="1"/>
    </xf>
    <xf numFmtId="164" fontId="23" fillId="12" borderId="41" xfId="0" applyNumberFormat="1" applyFont="1" applyFill="1" applyBorder="1" applyAlignment="1" applyProtection="1">
      <alignment horizontal="center" vertical="top" wrapText="1" readingOrder="2"/>
      <protection hidden="1"/>
    </xf>
    <xf numFmtId="164" fontId="16" fillId="8" borderId="48" xfId="0" applyNumberFormat="1" applyFont="1" applyFill="1" applyBorder="1" applyAlignment="1" applyProtection="1">
      <alignment horizontal="center" vertical="center" wrapText="1" readingOrder="2"/>
      <protection locked="0"/>
    </xf>
    <xf numFmtId="0" fontId="16" fillId="9" borderId="38" xfId="0" applyFont="1" applyFill="1" applyBorder="1" applyAlignment="1" applyProtection="1">
      <alignment horizontal="center" vertical="center" wrapText="1" readingOrder="2"/>
      <protection hidden="1"/>
    </xf>
    <xf numFmtId="0" fontId="16" fillId="9" borderId="16" xfId="0" applyFont="1" applyFill="1" applyBorder="1" applyAlignment="1" applyProtection="1">
      <alignment vertical="center" wrapText="1" readingOrder="2"/>
      <protection hidden="1"/>
    </xf>
    <xf numFmtId="0" fontId="15" fillId="16" borderId="9" xfId="0" applyFont="1" applyFill="1" applyBorder="1" applyAlignment="1" applyProtection="1">
      <alignment horizontal="center" vertical="center"/>
      <protection hidden="1"/>
    </xf>
    <xf numFmtId="0" fontId="15" fillId="16" borderId="8" xfId="0" applyFont="1" applyFill="1" applyBorder="1" applyAlignment="1" applyProtection="1">
      <alignment horizontal="center" vertical="center"/>
      <protection hidden="1"/>
    </xf>
    <xf numFmtId="0" fontId="2" fillId="15" borderId="14" xfId="0" applyFont="1" applyFill="1" applyBorder="1" applyAlignment="1" applyProtection="1">
      <alignment horizontal="center" wrapText="1"/>
      <protection hidden="1"/>
    </xf>
    <xf numFmtId="0" fontId="2" fillId="15" borderId="38" xfId="0" applyFont="1" applyFill="1" applyBorder="1" applyAlignment="1" applyProtection="1">
      <alignment horizontal="center" wrapText="1"/>
      <protection hidden="1"/>
    </xf>
    <xf numFmtId="0" fontId="2" fillId="15" borderId="42" xfId="0" applyFont="1" applyFill="1" applyBorder="1" applyAlignment="1" applyProtection="1">
      <alignment horizontal="center" wrapText="1"/>
      <protection hidden="1"/>
    </xf>
    <xf numFmtId="0" fontId="16" fillId="23" borderId="54" xfId="0" applyFont="1" applyFill="1" applyBorder="1" applyAlignment="1" applyProtection="1">
      <alignment horizontal="center" vertical="center" wrapText="1" readingOrder="2"/>
      <protection hidden="1"/>
    </xf>
    <xf numFmtId="0" fontId="16" fillId="23" borderId="15" xfId="0" applyFont="1" applyFill="1" applyBorder="1" applyAlignment="1" applyProtection="1">
      <alignment horizontal="center" vertical="center" wrapText="1" readingOrder="2"/>
      <protection hidden="1"/>
    </xf>
    <xf numFmtId="0" fontId="30" fillId="19" borderId="7" xfId="0" applyFont="1" applyFill="1" applyBorder="1" applyAlignment="1">
      <alignment horizontal="center" vertical="center"/>
    </xf>
    <xf numFmtId="0" fontId="30" fillId="19" borderId="48" xfId="0" applyFont="1" applyFill="1" applyBorder="1" applyAlignment="1">
      <alignment horizontal="center" vertical="center"/>
    </xf>
    <xf numFmtId="0" fontId="31" fillId="29" borderId="9" xfId="0" applyFont="1" applyFill="1" applyBorder="1" applyAlignment="1">
      <alignment horizontal="center" vertical="center" wrapText="1"/>
    </xf>
    <xf numFmtId="0" fontId="31" fillId="29" borderId="44" xfId="0" applyFont="1" applyFill="1" applyBorder="1" applyAlignment="1">
      <alignment horizontal="center" vertical="center" wrapText="1"/>
    </xf>
    <xf numFmtId="0" fontId="31" fillId="29" borderId="8" xfId="0" applyFont="1" applyFill="1" applyBorder="1" applyAlignment="1">
      <alignment horizontal="center" vertical="center" wrapText="1"/>
    </xf>
    <xf numFmtId="0" fontId="16" fillId="26" borderId="42" xfId="0" applyFont="1" applyFill="1" applyBorder="1" applyAlignment="1" applyProtection="1">
      <alignment horizontal="center" vertical="center" wrapText="1" readingOrder="2"/>
      <protection hidden="1"/>
    </xf>
    <xf numFmtId="0" fontId="16" fillId="26" borderId="43" xfId="0" applyFont="1" applyFill="1" applyBorder="1" applyAlignment="1" applyProtection="1">
      <alignment horizontal="center" vertical="center" wrapText="1" readingOrder="2"/>
      <protection hidden="1"/>
    </xf>
    <xf numFmtId="164" fontId="28" fillId="25" borderId="9" xfId="1" applyNumberFormat="1" applyFont="1" applyFill="1" applyBorder="1" applyAlignment="1" applyProtection="1">
      <alignment horizontal="center" vertical="center" wrapText="1" readingOrder="2"/>
      <protection hidden="1"/>
    </xf>
    <xf numFmtId="0" fontId="28" fillId="25" borderId="8" xfId="1" applyNumberFormat="1" applyFont="1" applyFill="1" applyBorder="1" applyAlignment="1" applyProtection="1">
      <alignment horizontal="center" vertical="center" wrapText="1" readingOrder="2"/>
      <protection hidden="1"/>
    </xf>
    <xf numFmtId="0" fontId="32" fillId="9" borderId="40" xfId="0" applyFont="1" applyFill="1" applyBorder="1" applyAlignment="1" applyProtection="1">
      <alignment horizontal="center" vertical="center" wrapText="1" readingOrder="2"/>
      <protection hidden="1"/>
    </xf>
    <xf numFmtId="0" fontId="32" fillId="9" borderId="46" xfId="0" applyFont="1" applyFill="1" applyBorder="1" applyAlignment="1" applyProtection="1">
      <alignment horizontal="center" vertical="center" wrapText="1" readingOrder="2"/>
      <protection hidden="1"/>
    </xf>
    <xf numFmtId="0" fontId="32" fillId="9" borderId="34" xfId="0" applyFont="1" applyFill="1" applyBorder="1" applyAlignment="1" applyProtection="1">
      <alignment horizontal="center" vertical="center" wrapText="1" readingOrder="2"/>
      <protection hidden="1"/>
    </xf>
    <xf numFmtId="0" fontId="32" fillId="9" borderId="43" xfId="0" applyFont="1" applyFill="1" applyBorder="1" applyAlignment="1" applyProtection="1">
      <alignment horizontal="center" vertical="center" wrapText="1" readingOrder="2"/>
      <protection hidden="1"/>
    </xf>
    <xf numFmtId="0" fontId="16" fillId="9" borderId="23" xfId="0" applyFont="1" applyFill="1" applyBorder="1" applyAlignment="1" applyProtection="1">
      <alignment horizontal="center" vertical="center" wrapText="1" readingOrder="2"/>
      <protection hidden="1"/>
    </xf>
    <xf numFmtId="0" fontId="16" fillId="9" borderId="26" xfId="0" applyFont="1" applyFill="1" applyBorder="1" applyAlignment="1" applyProtection="1">
      <alignment horizontal="center" vertical="center" wrapText="1" readingOrder="2"/>
      <protection hidden="1"/>
    </xf>
    <xf numFmtId="0" fontId="16" fillId="9" borderId="19" xfId="0" applyNumberFormat="1" applyFont="1" applyFill="1" applyBorder="1" applyAlignment="1" applyProtection="1">
      <alignment horizontal="center" vertical="center" wrapText="1" readingOrder="2"/>
      <protection hidden="1"/>
    </xf>
    <xf numFmtId="0" fontId="16" fillId="9" borderId="22" xfId="0" applyNumberFormat="1" applyFont="1" applyFill="1" applyBorder="1" applyAlignment="1" applyProtection="1">
      <alignment horizontal="center" vertical="center" wrapText="1" readingOrder="2"/>
      <protection hidden="1"/>
    </xf>
    <xf numFmtId="0" fontId="18" fillId="22" borderId="9" xfId="0" applyFont="1" applyFill="1" applyBorder="1" applyAlignment="1">
      <alignment horizontal="center" vertical="center" wrapText="1"/>
    </xf>
    <xf numFmtId="0" fontId="18" fillId="22" borderId="44" xfId="0" applyFont="1" applyFill="1" applyBorder="1" applyAlignment="1">
      <alignment horizontal="center" vertical="center" wrapText="1"/>
    </xf>
    <xf numFmtId="0" fontId="22" fillId="29" borderId="58" xfId="0" applyFont="1" applyFill="1" applyBorder="1" applyAlignment="1">
      <alignment horizontal="center" vertical="center" wrapText="1"/>
    </xf>
    <xf numFmtId="0" fontId="22" fillId="29" borderId="0" xfId="0" applyFont="1" applyFill="1" applyBorder="1" applyAlignment="1">
      <alignment horizontal="center" vertical="center" wrapText="1"/>
    </xf>
    <xf numFmtId="0" fontId="22" fillId="29" borderId="35" xfId="0" applyFont="1" applyFill="1" applyBorder="1" applyAlignment="1">
      <alignment horizontal="center" vertical="center" wrapText="1"/>
    </xf>
    <xf numFmtId="0" fontId="2" fillId="21" borderId="41" xfId="0" applyFont="1" applyFill="1" applyBorder="1" applyAlignment="1">
      <alignment horizontal="right" vertical="top" wrapText="1"/>
    </xf>
    <xf numFmtId="0" fontId="2" fillId="21" borderId="27" xfId="0" applyFont="1" applyFill="1" applyBorder="1" applyAlignment="1">
      <alignment horizontal="right" vertical="top" wrapText="1"/>
    </xf>
    <xf numFmtId="0" fontId="2" fillId="21" borderId="1" xfId="0" applyFont="1" applyFill="1" applyBorder="1" applyAlignment="1">
      <alignment horizontal="center" vertical="center" wrapText="1"/>
    </xf>
    <xf numFmtId="0" fontId="22" fillId="21" borderId="40" xfId="0" applyFont="1" applyFill="1" applyBorder="1" applyAlignment="1">
      <alignment horizontal="center" vertical="center" wrapText="1"/>
    </xf>
    <xf numFmtId="0" fontId="22" fillId="21" borderId="46" xfId="0" applyFont="1" applyFill="1" applyBorder="1" applyAlignment="1">
      <alignment horizontal="center" vertical="center" wrapText="1"/>
    </xf>
    <xf numFmtId="0" fontId="22" fillId="21" borderId="0" xfId="0" applyFont="1" applyFill="1" applyBorder="1" applyAlignment="1">
      <alignment horizontal="center" vertical="center" wrapText="1"/>
    </xf>
    <xf numFmtId="0" fontId="22" fillId="21" borderId="35" xfId="0" applyFont="1" applyFill="1" applyBorder="1" applyAlignment="1">
      <alignment horizontal="center" vertical="center" wrapText="1"/>
    </xf>
    <xf numFmtId="0" fontId="2" fillId="20" borderId="9" xfId="0" applyFont="1" applyFill="1" applyBorder="1" applyAlignment="1" applyProtection="1">
      <alignment horizontal="center" vertical="center" readingOrder="2"/>
      <protection hidden="1"/>
    </xf>
    <xf numFmtId="0" fontId="2" fillId="20" borderId="8" xfId="0" applyFont="1" applyFill="1" applyBorder="1" applyAlignment="1" applyProtection="1">
      <alignment horizontal="center" vertical="center" readingOrder="2"/>
      <protection hidden="1"/>
    </xf>
    <xf numFmtId="0" fontId="20" fillId="4" borderId="14" xfId="0" applyFont="1" applyFill="1" applyBorder="1" applyAlignment="1">
      <alignment horizontal="center" vertical="center" wrapText="1"/>
    </xf>
    <xf numFmtId="0" fontId="20" fillId="4" borderId="46"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4" borderId="53" xfId="0" applyFont="1" applyFill="1" applyBorder="1" applyAlignment="1">
      <alignment horizontal="center" vertical="center" wrapText="1"/>
    </xf>
    <xf numFmtId="0" fontId="0" fillId="4" borderId="14" xfId="0" applyFill="1" applyBorder="1" applyAlignment="1">
      <alignment horizontal="center" vertical="center" wrapText="1"/>
    </xf>
    <xf numFmtId="0" fontId="0" fillId="4" borderId="46"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53" xfId="0" applyFill="1" applyBorder="1" applyAlignment="1">
      <alignment horizontal="center" vertical="center" wrapText="1"/>
    </xf>
    <xf numFmtId="0" fontId="22" fillId="29" borderId="41" xfId="0" applyFont="1" applyFill="1" applyBorder="1" applyAlignment="1">
      <alignment horizontal="center" vertical="center" wrapText="1"/>
    </xf>
    <xf numFmtId="0" fontId="22" fillId="29" borderId="21" xfId="0" applyFont="1" applyFill="1" applyBorder="1" applyAlignment="1">
      <alignment horizontal="center" vertical="center" wrapText="1"/>
    </xf>
    <xf numFmtId="0" fontId="22" fillId="29" borderId="27" xfId="0" applyFont="1" applyFill="1" applyBorder="1" applyAlignment="1">
      <alignment horizontal="center" vertical="center" wrapText="1"/>
    </xf>
    <xf numFmtId="0" fontId="2" fillId="21" borderId="55" xfId="0" applyFont="1" applyFill="1" applyBorder="1" applyAlignment="1">
      <alignment horizontal="right" vertical="top" wrapText="1"/>
    </xf>
    <xf numFmtId="0" fontId="2" fillId="21" borderId="33" xfId="0" applyFont="1" applyFill="1" applyBorder="1" applyAlignment="1">
      <alignment horizontal="right" vertical="top" wrapText="1"/>
    </xf>
    <xf numFmtId="0" fontId="22" fillId="21" borderId="37" xfId="0" applyFont="1" applyFill="1" applyBorder="1" applyAlignment="1">
      <alignment horizontal="center" vertical="center" wrapText="1"/>
    </xf>
    <xf numFmtId="0" fontId="0" fillId="4" borderId="47" xfId="0" applyFill="1" applyBorder="1" applyAlignment="1">
      <alignment horizontal="center" vertical="center" wrapText="1"/>
    </xf>
    <xf numFmtId="0" fontId="0" fillId="4" borderId="20" xfId="0" applyFill="1" applyBorder="1" applyAlignment="1">
      <alignment horizontal="center" vertical="center" wrapText="1"/>
    </xf>
    <xf numFmtId="0" fontId="20" fillId="4" borderId="47"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12" fillId="29" borderId="47" xfId="0" applyFont="1" applyFill="1" applyBorder="1" applyAlignment="1" applyProtection="1">
      <alignment horizontal="center" vertical="center"/>
    </xf>
    <xf numFmtId="0" fontId="12" fillId="29" borderId="62" xfId="0" applyFont="1" applyFill="1" applyBorder="1" applyAlignment="1" applyProtection="1">
      <alignment horizontal="center" vertical="center"/>
    </xf>
    <xf numFmtId="0" fontId="12" fillId="29" borderId="25" xfId="0" applyFont="1" applyFill="1" applyBorder="1" applyAlignment="1" applyProtection="1">
      <alignment horizontal="center" vertical="center"/>
    </xf>
    <xf numFmtId="0" fontId="12" fillId="29" borderId="47" xfId="0" applyFont="1" applyFill="1" applyBorder="1" applyAlignment="1" applyProtection="1">
      <alignment horizontal="center" vertical="center" wrapText="1"/>
    </xf>
    <xf numFmtId="0" fontId="12" fillId="29" borderId="62" xfId="0" applyFont="1" applyFill="1" applyBorder="1" applyAlignment="1" applyProtection="1">
      <alignment horizontal="center" vertical="center" wrapText="1"/>
    </xf>
    <xf numFmtId="0" fontId="12" fillId="29" borderId="25" xfId="0" applyFont="1" applyFill="1" applyBorder="1" applyAlignment="1" applyProtection="1">
      <alignment horizontal="center" vertical="center" wrapText="1"/>
    </xf>
    <xf numFmtId="0" fontId="12" fillId="14" borderId="2" xfId="0" applyFont="1" applyFill="1" applyBorder="1" applyAlignment="1" applyProtection="1">
      <alignment horizontal="center" vertical="center"/>
    </xf>
    <xf numFmtId="0" fontId="12" fillId="14" borderId="5" xfId="0" applyFont="1" applyFill="1" applyBorder="1" applyAlignment="1" applyProtection="1">
      <alignment horizontal="center" vertical="center"/>
    </xf>
    <xf numFmtId="0" fontId="12" fillId="29" borderId="61" xfId="0" applyFont="1" applyFill="1" applyBorder="1" applyAlignment="1" applyProtection="1">
      <alignment horizontal="center" vertical="center"/>
    </xf>
    <xf numFmtId="0" fontId="12" fillId="29" borderId="21" xfId="0" applyFont="1" applyFill="1" applyBorder="1" applyAlignment="1" applyProtection="1">
      <alignment horizontal="center" vertical="center"/>
    </xf>
    <xf numFmtId="0" fontId="12" fillId="29" borderId="27" xfId="0" applyFont="1" applyFill="1" applyBorder="1" applyAlignment="1" applyProtection="1">
      <alignment horizontal="center" vertical="center"/>
    </xf>
    <xf numFmtId="0" fontId="12" fillId="29" borderId="61" xfId="0" applyFont="1" applyFill="1" applyBorder="1" applyAlignment="1" applyProtection="1">
      <alignment horizontal="center" wrapText="1"/>
    </xf>
    <xf numFmtId="0" fontId="12" fillId="29" borderId="21" xfId="0" applyFont="1" applyFill="1" applyBorder="1" applyAlignment="1" applyProtection="1">
      <alignment horizontal="center" wrapText="1"/>
    </xf>
    <xf numFmtId="0" fontId="12" fillId="29" borderId="27" xfId="0" applyFont="1" applyFill="1" applyBorder="1" applyAlignment="1" applyProtection="1">
      <alignment horizontal="center" wrapText="1"/>
    </xf>
    <xf numFmtId="0" fontId="12" fillId="10" borderId="11" xfId="0" applyFont="1" applyFill="1" applyBorder="1" applyAlignment="1" applyProtection="1">
      <alignment horizontal="center" vertical="center"/>
    </xf>
    <xf numFmtId="0" fontId="12" fillId="10" borderId="31" xfId="0" applyFont="1" applyFill="1" applyBorder="1" applyAlignment="1" applyProtection="1">
      <alignment horizontal="center" vertical="center"/>
    </xf>
    <xf numFmtId="0" fontId="12" fillId="14" borderId="47" xfId="0" applyFont="1" applyFill="1" applyBorder="1" applyAlignment="1" applyProtection="1">
      <alignment horizontal="center"/>
    </xf>
    <xf numFmtId="0" fontId="12" fillId="14" borderId="20" xfId="0" applyFont="1" applyFill="1" applyBorder="1" applyAlignment="1" applyProtection="1">
      <alignment horizontal="center"/>
    </xf>
    <xf numFmtId="0" fontId="12" fillId="29" borderId="61" xfId="0" applyFont="1" applyFill="1" applyBorder="1" applyAlignment="1" applyProtection="1">
      <alignment horizontal="center"/>
    </xf>
    <xf numFmtId="0" fontId="12" fillId="29" borderId="21" xfId="0" applyFont="1" applyFill="1" applyBorder="1" applyAlignment="1" applyProtection="1">
      <alignment horizontal="center"/>
    </xf>
    <xf numFmtId="0" fontId="12" fillId="29" borderId="27" xfId="0" applyFont="1" applyFill="1" applyBorder="1" applyAlignment="1" applyProtection="1">
      <alignment horizontal="center"/>
    </xf>
  </cellXfs>
  <cellStyles count="2">
    <cellStyle name="Normal" xfId="0" builtinId="0"/>
    <cellStyle name="Percent" xfId="1" builtinId="5"/>
  </cellStyles>
  <dxfs count="104">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rightToLeft="1" tabSelected="1" zoomScaleNormal="100" zoomScaleSheetLayoutView="100" workbookViewId="0">
      <pane xSplit="2" ySplit="2" topLeftCell="C3" activePane="bottomRight" state="frozen"/>
      <selection pane="topRight" activeCell="C1" sqref="C1"/>
      <selection pane="bottomLeft" activeCell="A3" sqref="A3"/>
      <selection pane="bottomRight" activeCell="C3" sqref="C3"/>
    </sheetView>
  </sheetViews>
  <sheetFormatPr defaultColWidth="9" defaultRowHeight="13.8" x14ac:dyDescent="0.25"/>
  <cols>
    <col min="1" max="1" width="10" style="94" customWidth="1"/>
    <col min="2" max="2" width="83.8984375" style="111" customWidth="1"/>
    <col min="3" max="3" width="25" style="1" customWidth="1"/>
    <col min="4" max="4" width="31" style="1" customWidth="1"/>
    <col min="5" max="5" width="24.59765625" style="1" customWidth="1"/>
    <col min="6" max="6" width="2.3984375" style="1" customWidth="1"/>
    <col min="7" max="16384" width="9" style="1"/>
  </cols>
  <sheetData>
    <row r="1" spans="1:5" s="2" customFormat="1" ht="18.75" customHeight="1" thickBot="1" x14ac:dyDescent="0.3">
      <c r="A1" s="141" t="s">
        <v>1</v>
      </c>
      <c r="B1" s="95" t="s">
        <v>2</v>
      </c>
      <c r="C1" s="8">
        <v>1</v>
      </c>
      <c r="D1" s="8">
        <v>2</v>
      </c>
      <c r="E1" s="8">
        <v>3</v>
      </c>
    </row>
    <row r="2" spans="1:5" ht="18" x14ac:dyDescent="0.25">
      <c r="A2" s="142"/>
      <c r="B2" s="96" t="s">
        <v>25</v>
      </c>
      <c r="C2" s="70"/>
      <c r="D2" s="70"/>
      <c r="E2" s="70"/>
    </row>
    <row r="3" spans="1:5" ht="18" x14ac:dyDescent="0.25">
      <c r="A3" s="142"/>
      <c r="B3" s="71" t="s">
        <v>32</v>
      </c>
      <c r="C3" s="72"/>
      <c r="D3" s="72"/>
      <c r="E3" s="72"/>
    </row>
    <row r="4" spans="1:5" ht="18.75" customHeight="1" x14ac:dyDescent="0.25">
      <c r="A4" s="142"/>
      <c r="B4" s="97" t="s">
        <v>57</v>
      </c>
      <c r="C4" s="72"/>
      <c r="D4" s="72"/>
      <c r="E4" s="72"/>
    </row>
    <row r="5" spans="1:5" ht="18.75" customHeight="1" x14ac:dyDescent="0.25">
      <c r="A5" s="142"/>
      <c r="B5" s="98" t="s">
        <v>17</v>
      </c>
      <c r="C5" s="72"/>
      <c r="D5" s="72"/>
      <c r="E5" s="72"/>
    </row>
    <row r="6" spans="1:5" ht="15.75" customHeight="1" thickBot="1" x14ac:dyDescent="0.3">
      <c r="A6" s="143"/>
      <c r="B6" s="99" t="s">
        <v>18</v>
      </c>
      <c r="C6" s="72"/>
      <c r="D6" s="72"/>
      <c r="E6" s="72"/>
    </row>
    <row r="7" spans="1:5" s="3" customFormat="1" ht="21" customHeight="1" thickBot="1" x14ac:dyDescent="0.3">
      <c r="A7" s="82" t="s">
        <v>37</v>
      </c>
      <c r="B7" s="100" t="s">
        <v>21</v>
      </c>
      <c r="C7" s="4"/>
      <c r="D7" s="4"/>
      <c r="E7" s="4"/>
    </row>
    <row r="8" spans="1:5" s="3" customFormat="1" ht="34.5" customHeight="1" x14ac:dyDescent="0.25">
      <c r="A8" s="83" t="s">
        <v>39</v>
      </c>
      <c r="B8" s="57" t="s">
        <v>65</v>
      </c>
      <c r="C8" s="70"/>
      <c r="D8" s="70"/>
      <c r="E8" s="70"/>
    </row>
    <row r="9" spans="1:5" s="3" customFormat="1" ht="47.25" customHeight="1" x14ac:dyDescent="0.25">
      <c r="A9" s="83" t="s">
        <v>38</v>
      </c>
      <c r="B9" s="10" t="s">
        <v>4</v>
      </c>
      <c r="C9" s="72"/>
      <c r="D9" s="72"/>
      <c r="E9" s="72"/>
    </row>
    <row r="10" spans="1:5" s="3" customFormat="1" ht="51.75" customHeight="1" x14ac:dyDescent="0.25">
      <c r="A10" s="83" t="s">
        <v>40</v>
      </c>
      <c r="B10" s="58" t="s">
        <v>67</v>
      </c>
      <c r="C10" s="72"/>
      <c r="D10" s="72"/>
      <c r="E10" s="72"/>
    </row>
    <row r="11" spans="1:5" s="3" customFormat="1" ht="31.5" customHeight="1" x14ac:dyDescent="0.25">
      <c r="A11" s="83" t="s">
        <v>41</v>
      </c>
      <c r="B11" s="58" t="s">
        <v>66</v>
      </c>
      <c r="C11" s="72"/>
      <c r="D11" s="72"/>
      <c r="E11" s="72"/>
    </row>
    <row r="12" spans="1:5" s="3" customFormat="1" ht="16.2" thickBot="1" x14ac:dyDescent="0.3">
      <c r="A12" s="84" t="s">
        <v>42</v>
      </c>
      <c r="B12" s="58" t="s">
        <v>73</v>
      </c>
      <c r="C12" s="73"/>
      <c r="D12" s="73"/>
      <c r="E12" s="73"/>
    </row>
    <row r="13" spans="1:5" s="6" customFormat="1" ht="25.5" customHeight="1" thickBot="1" x14ac:dyDescent="0.3">
      <c r="A13" s="85"/>
      <c r="B13" s="101" t="s">
        <v>20</v>
      </c>
      <c r="C13" s="56"/>
      <c r="D13" s="56"/>
      <c r="E13" s="56"/>
    </row>
    <row r="14" spans="1:5" s="3" customFormat="1" ht="25.5" customHeight="1" thickBot="1" x14ac:dyDescent="0.3">
      <c r="A14" s="80" t="s">
        <v>43</v>
      </c>
      <c r="B14" s="102" t="s">
        <v>26</v>
      </c>
      <c r="C14" s="78"/>
      <c r="D14" s="78"/>
      <c r="E14" s="78"/>
    </row>
    <row r="15" spans="1:5" s="3" customFormat="1" ht="46.8" x14ac:dyDescent="0.25">
      <c r="A15" s="86" t="s">
        <v>45</v>
      </c>
      <c r="B15" s="58" t="s">
        <v>74</v>
      </c>
      <c r="C15" s="73"/>
      <c r="D15" s="73"/>
      <c r="E15" s="73"/>
    </row>
    <row r="16" spans="1:5" s="3" customFormat="1" ht="16.2" thickBot="1" x14ac:dyDescent="0.3">
      <c r="A16" s="87" t="s">
        <v>75</v>
      </c>
      <c r="B16" s="58" t="s">
        <v>76</v>
      </c>
      <c r="C16" s="73"/>
      <c r="D16" s="73"/>
      <c r="E16" s="73"/>
    </row>
    <row r="17" spans="1:5" s="3" customFormat="1" ht="17.399999999999999" thickBot="1" x14ac:dyDescent="0.35">
      <c r="A17" s="81" t="s">
        <v>44</v>
      </c>
      <c r="B17" s="103" t="s">
        <v>77</v>
      </c>
      <c r="C17" s="77"/>
      <c r="D17" s="77"/>
      <c r="E17" s="77"/>
    </row>
    <row r="18" spans="1:5" s="3" customFormat="1" ht="17.399999999999999" thickBot="1" x14ac:dyDescent="0.35">
      <c r="A18" s="9" t="s">
        <v>58</v>
      </c>
      <c r="B18" s="103" t="s">
        <v>78</v>
      </c>
      <c r="C18" s="77"/>
      <c r="D18" s="77"/>
      <c r="E18" s="77"/>
    </row>
    <row r="19" spans="1:5" s="3" customFormat="1" ht="31.2" x14ac:dyDescent="0.25">
      <c r="A19" s="86" t="s">
        <v>79</v>
      </c>
      <c r="B19" s="104" t="s">
        <v>81</v>
      </c>
      <c r="C19" s="73"/>
      <c r="D19" s="73"/>
      <c r="E19" s="73"/>
    </row>
    <row r="20" spans="1:5" s="3" customFormat="1" ht="41.25" customHeight="1" thickBot="1" x14ac:dyDescent="0.3">
      <c r="A20" s="88" t="s">
        <v>80</v>
      </c>
      <c r="B20" s="104" t="s">
        <v>82</v>
      </c>
      <c r="C20" s="73"/>
      <c r="D20" s="73"/>
      <c r="E20" s="73"/>
    </row>
    <row r="21" spans="1:5" s="3" customFormat="1" ht="17.399999999999999" thickBot="1" x14ac:dyDescent="0.35">
      <c r="A21" s="81" t="s">
        <v>59</v>
      </c>
      <c r="B21" s="103" t="s">
        <v>83</v>
      </c>
      <c r="C21" s="77"/>
      <c r="D21" s="77"/>
      <c r="E21" s="77"/>
    </row>
    <row r="22" spans="1:5" s="3" customFormat="1" ht="31.2" x14ac:dyDescent="0.25">
      <c r="A22" s="86" t="s">
        <v>84</v>
      </c>
      <c r="B22" s="104" t="s">
        <v>81</v>
      </c>
      <c r="C22" s="73"/>
      <c r="D22" s="73"/>
      <c r="E22" s="73"/>
    </row>
    <row r="23" spans="1:5" s="3" customFormat="1" ht="47.4" thickBot="1" x14ac:dyDescent="0.3">
      <c r="A23" s="88" t="s">
        <v>85</v>
      </c>
      <c r="B23" s="104" t="s">
        <v>82</v>
      </c>
      <c r="C23" s="73"/>
      <c r="D23" s="73"/>
      <c r="E23" s="73"/>
    </row>
    <row r="24" spans="1:5" s="3" customFormat="1" ht="17.399999999999999" thickBot="1" x14ac:dyDescent="0.35">
      <c r="A24" s="81" t="s">
        <v>86</v>
      </c>
      <c r="B24" s="103" t="s">
        <v>92</v>
      </c>
      <c r="C24" s="77"/>
      <c r="D24" s="77"/>
      <c r="E24" s="77"/>
    </row>
    <row r="25" spans="1:5" s="3" customFormat="1" ht="31.2" x14ac:dyDescent="0.25">
      <c r="A25" s="86" t="s">
        <v>87</v>
      </c>
      <c r="B25" s="104" t="s">
        <v>81</v>
      </c>
      <c r="C25" s="73"/>
      <c r="D25" s="73"/>
      <c r="E25" s="73"/>
    </row>
    <row r="26" spans="1:5" s="3" customFormat="1" ht="48" customHeight="1" thickBot="1" x14ac:dyDescent="0.3">
      <c r="A26" s="88" t="s">
        <v>88</v>
      </c>
      <c r="B26" s="104" t="s">
        <v>82</v>
      </c>
      <c r="C26" s="73"/>
      <c r="D26" s="73"/>
      <c r="E26" s="73"/>
    </row>
    <row r="27" spans="1:5" s="3" customFormat="1" ht="34.200000000000003" thickBot="1" x14ac:dyDescent="0.35">
      <c r="A27" s="81" t="s">
        <v>89</v>
      </c>
      <c r="B27" s="103" t="s">
        <v>93</v>
      </c>
      <c r="C27" s="77"/>
      <c r="D27" s="77"/>
      <c r="E27" s="77"/>
    </row>
    <row r="28" spans="1:5" s="3" customFormat="1" ht="31.2" x14ac:dyDescent="0.25">
      <c r="A28" s="86" t="s">
        <v>90</v>
      </c>
      <c r="B28" s="104" t="s">
        <v>81</v>
      </c>
      <c r="C28" s="73"/>
      <c r="D28" s="73"/>
      <c r="E28" s="73"/>
    </row>
    <row r="29" spans="1:5" s="3" customFormat="1" ht="47.4" thickBot="1" x14ac:dyDescent="0.3">
      <c r="A29" s="88" t="s">
        <v>91</v>
      </c>
      <c r="B29" s="104" t="s">
        <v>82</v>
      </c>
      <c r="C29" s="73"/>
      <c r="D29" s="73"/>
      <c r="E29" s="73"/>
    </row>
    <row r="30" spans="1:5" s="5" customFormat="1" ht="30" customHeight="1" thickBot="1" x14ac:dyDescent="0.35">
      <c r="A30" s="139" t="s">
        <v>0</v>
      </c>
      <c r="B30" s="140"/>
      <c r="C30" s="55"/>
      <c r="D30" s="55"/>
      <c r="E30" s="79"/>
    </row>
    <row r="31" spans="1:5" s="6" customFormat="1" ht="21" customHeight="1" thickBot="1" x14ac:dyDescent="0.3">
      <c r="A31" s="89">
        <v>6</v>
      </c>
      <c r="B31" s="105" t="s">
        <v>3</v>
      </c>
      <c r="C31" s="7"/>
      <c r="D31" s="7"/>
      <c r="E31" s="7"/>
    </row>
    <row r="32" spans="1:5" s="6" customFormat="1" ht="27.6" x14ac:dyDescent="0.25">
      <c r="A32" s="90" t="s">
        <v>46</v>
      </c>
      <c r="B32" s="106" t="s">
        <v>94</v>
      </c>
      <c r="C32" s="74"/>
      <c r="D32" s="74"/>
      <c r="E32" s="74"/>
    </row>
    <row r="33" spans="1:6" s="6" customFormat="1" ht="41.4" x14ac:dyDescent="0.25">
      <c r="A33" s="90" t="s">
        <v>47</v>
      </c>
      <c r="B33" s="107" t="s">
        <v>95</v>
      </c>
      <c r="C33" s="75"/>
      <c r="D33" s="75"/>
      <c r="E33" s="75"/>
    </row>
    <row r="34" spans="1:6" s="6" customFormat="1" ht="15.6" x14ac:dyDescent="0.25">
      <c r="A34" s="90" t="s">
        <v>48</v>
      </c>
      <c r="B34" s="107" t="s">
        <v>96</v>
      </c>
      <c r="C34" s="75"/>
      <c r="D34" s="75"/>
      <c r="E34" s="75"/>
    </row>
    <row r="35" spans="1:6" s="6" customFormat="1" ht="15.6" x14ac:dyDescent="0.25">
      <c r="A35" s="90" t="s">
        <v>49</v>
      </c>
      <c r="B35" s="107" t="s">
        <v>97</v>
      </c>
      <c r="C35" s="75"/>
      <c r="D35" s="75"/>
      <c r="E35" s="75"/>
    </row>
    <row r="36" spans="1:6" s="6" customFormat="1" ht="30.75" customHeight="1" x14ac:dyDescent="0.25">
      <c r="A36" s="90" t="s">
        <v>50</v>
      </c>
      <c r="B36" s="107" t="s">
        <v>98</v>
      </c>
      <c r="C36" s="75"/>
      <c r="D36" s="75"/>
      <c r="E36" s="75"/>
    </row>
    <row r="37" spans="1:6" s="6" customFormat="1" ht="49.5" customHeight="1" x14ac:dyDescent="0.25">
      <c r="A37" s="90" t="s">
        <v>51</v>
      </c>
      <c r="B37" s="107" t="s">
        <v>99</v>
      </c>
      <c r="C37" s="75"/>
      <c r="D37" s="75"/>
      <c r="E37" s="75"/>
    </row>
    <row r="38" spans="1:6" s="6" customFormat="1" ht="15.6" x14ac:dyDescent="0.25">
      <c r="A38" s="90" t="s">
        <v>52</v>
      </c>
      <c r="B38" s="107" t="s">
        <v>100</v>
      </c>
      <c r="C38" s="75"/>
      <c r="D38" s="75"/>
      <c r="E38" s="75"/>
    </row>
    <row r="39" spans="1:6" s="6" customFormat="1" ht="55.2" x14ac:dyDescent="0.25">
      <c r="A39" s="90" t="s">
        <v>101</v>
      </c>
      <c r="B39" s="107" t="s">
        <v>102</v>
      </c>
      <c r="C39" s="75"/>
      <c r="D39" s="75"/>
      <c r="E39" s="75"/>
    </row>
    <row r="40" spans="1:6" s="6" customFormat="1" ht="41.4" x14ac:dyDescent="0.25">
      <c r="A40" s="90" t="s">
        <v>103</v>
      </c>
      <c r="B40" s="108" t="s">
        <v>104</v>
      </c>
      <c r="C40" s="75"/>
      <c r="D40" s="75"/>
      <c r="E40" s="75"/>
    </row>
    <row r="41" spans="1:6" s="6" customFormat="1" ht="27.6" x14ac:dyDescent="0.25">
      <c r="A41" s="90" t="s">
        <v>105</v>
      </c>
      <c r="B41" s="108" t="s">
        <v>106</v>
      </c>
      <c r="C41" s="75"/>
      <c r="D41" s="75"/>
      <c r="E41" s="75"/>
    </row>
    <row r="42" spans="1:6" s="6" customFormat="1" ht="15.6" x14ac:dyDescent="0.25">
      <c r="A42" s="90">
        <v>6.8</v>
      </c>
      <c r="B42" s="107" t="s">
        <v>68</v>
      </c>
      <c r="C42" s="75"/>
      <c r="D42" s="75"/>
      <c r="E42" s="75"/>
    </row>
    <row r="43" spans="1:6" s="6" customFormat="1" ht="15.6" x14ac:dyDescent="0.25">
      <c r="A43" s="90">
        <v>6.9</v>
      </c>
      <c r="B43" s="107" t="s">
        <v>69</v>
      </c>
      <c r="C43" s="75"/>
      <c r="D43" s="75"/>
      <c r="E43" s="75"/>
    </row>
    <row r="44" spans="1:6" s="6" customFormat="1" ht="15.6" x14ac:dyDescent="0.25">
      <c r="A44" s="91">
        <v>6.1</v>
      </c>
      <c r="B44" s="107" t="s">
        <v>70</v>
      </c>
      <c r="C44" s="75"/>
      <c r="D44" s="75"/>
      <c r="E44" s="75"/>
    </row>
    <row r="45" spans="1:6" s="6" customFormat="1" ht="15.6" x14ac:dyDescent="0.25">
      <c r="A45" s="90">
        <v>6.11</v>
      </c>
      <c r="B45" s="107" t="s">
        <v>71</v>
      </c>
      <c r="C45" s="75"/>
      <c r="D45" s="75"/>
      <c r="E45" s="75"/>
    </row>
    <row r="46" spans="1:6" s="6" customFormat="1" ht="55.2" x14ac:dyDescent="0.25">
      <c r="A46" s="90">
        <v>6.12</v>
      </c>
      <c r="B46" s="107" t="s">
        <v>107</v>
      </c>
      <c r="C46" s="75"/>
      <c r="D46" s="75"/>
      <c r="E46" s="75"/>
    </row>
    <row r="47" spans="1:6" ht="15.6" x14ac:dyDescent="0.25">
      <c r="A47" s="90">
        <v>6.13</v>
      </c>
      <c r="B47" s="107" t="s">
        <v>108</v>
      </c>
      <c r="C47" s="75"/>
      <c r="D47" s="75"/>
      <c r="E47" s="75"/>
      <c r="F47" s="6"/>
    </row>
    <row r="48" spans="1:6" ht="27.6" x14ac:dyDescent="0.25">
      <c r="A48" s="90">
        <v>6.14</v>
      </c>
      <c r="B48" s="107" t="s">
        <v>109</v>
      </c>
      <c r="C48" s="75"/>
      <c r="D48" s="75"/>
      <c r="E48" s="75"/>
      <c r="F48" s="6"/>
    </row>
    <row r="49" spans="1:6" ht="41.4" x14ac:dyDescent="0.25">
      <c r="A49" s="90">
        <v>6.15</v>
      </c>
      <c r="B49" s="107" t="s">
        <v>110</v>
      </c>
      <c r="C49" s="75"/>
      <c r="D49" s="75"/>
      <c r="E49" s="75"/>
      <c r="F49" s="6"/>
    </row>
    <row r="50" spans="1:6" ht="47.4" thickBot="1" x14ac:dyDescent="0.3">
      <c r="A50" s="92">
        <v>6.16</v>
      </c>
      <c r="B50" s="109" t="s">
        <v>111</v>
      </c>
      <c r="C50" s="76"/>
      <c r="D50" s="76"/>
      <c r="E50" s="76"/>
      <c r="F50" s="6"/>
    </row>
    <row r="51" spans="1:6" ht="17.399999999999999" thickBot="1" x14ac:dyDescent="0.3">
      <c r="A51" s="89" t="s">
        <v>118</v>
      </c>
      <c r="B51" s="105" t="s">
        <v>112</v>
      </c>
      <c r="C51" s="7"/>
      <c r="D51" s="7"/>
      <c r="E51" s="7"/>
    </row>
    <row r="52" spans="1:6" ht="82.8" x14ac:dyDescent="0.25">
      <c r="A52" s="90">
        <v>7.1</v>
      </c>
      <c r="B52" s="106" t="s">
        <v>113</v>
      </c>
      <c r="C52" s="74"/>
      <c r="D52" s="74"/>
      <c r="E52" s="74"/>
    </row>
    <row r="53" spans="1:6" ht="15.6" x14ac:dyDescent="0.25">
      <c r="A53" s="90">
        <v>7.2</v>
      </c>
      <c r="B53" s="107" t="s">
        <v>114</v>
      </c>
      <c r="C53" s="75"/>
      <c r="D53" s="75"/>
      <c r="E53" s="75"/>
    </row>
    <row r="54" spans="1:6" ht="27.6" x14ac:dyDescent="0.25">
      <c r="A54" s="90">
        <v>7.5</v>
      </c>
      <c r="B54" s="107" t="s">
        <v>115</v>
      </c>
      <c r="C54" s="75"/>
      <c r="D54" s="75"/>
      <c r="E54" s="75"/>
    </row>
    <row r="55" spans="1:6" ht="27.6" x14ac:dyDescent="0.25">
      <c r="A55" s="90">
        <v>7.6</v>
      </c>
      <c r="B55" s="107" t="s">
        <v>116</v>
      </c>
      <c r="C55" s="75"/>
      <c r="D55" s="75"/>
      <c r="E55" s="75"/>
    </row>
    <row r="56" spans="1:6" ht="27.6" x14ac:dyDescent="0.25">
      <c r="A56" s="90">
        <v>7.7</v>
      </c>
      <c r="B56" s="107" t="s">
        <v>117</v>
      </c>
      <c r="C56" s="75"/>
      <c r="D56" s="75"/>
      <c r="E56" s="75"/>
    </row>
    <row r="57" spans="1:6" ht="69" x14ac:dyDescent="0.25">
      <c r="A57" s="90">
        <v>8.1</v>
      </c>
      <c r="B57" s="107" t="s">
        <v>119</v>
      </c>
      <c r="C57" s="75"/>
      <c r="D57" s="75"/>
      <c r="E57" s="75"/>
    </row>
    <row r="58" spans="1:6" ht="27.6" x14ac:dyDescent="0.25">
      <c r="A58" s="90">
        <v>8.1999999999999993</v>
      </c>
      <c r="B58" s="107" t="s">
        <v>120</v>
      </c>
      <c r="C58" s="75"/>
      <c r="D58" s="75"/>
      <c r="E58" s="75"/>
    </row>
    <row r="59" spans="1:6" ht="16.2" thickBot="1" x14ac:dyDescent="0.3">
      <c r="A59" s="93">
        <v>11.6</v>
      </c>
      <c r="B59" s="110" t="s">
        <v>121</v>
      </c>
      <c r="C59" s="76"/>
      <c r="D59" s="76"/>
      <c r="E59" s="76"/>
    </row>
  </sheetData>
  <sortState ref="A26:F46">
    <sortCondition ref="A26"/>
  </sortState>
  <mergeCells count="2">
    <mergeCell ref="A30:B30"/>
    <mergeCell ref="A1:A6"/>
  </mergeCells>
  <conditionalFormatting sqref="C30:E31 C7:E7">
    <cfRule type="containsText" dxfId="103" priority="189" operator="containsText" text="ל.ר.">
      <formula>NOT(ISERROR(SEARCH("ל.ר.",C7)))</formula>
    </cfRule>
    <cfRule type="containsText" dxfId="102" priority="190" operator="containsText" text="$">
      <formula>NOT(ISERROR(SEARCH("$",C7)))</formula>
    </cfRule>
    <cfRule type="containsText" dxfId="101" priority="191" operator="containsText" text="X">
      <formula>NOT(ISERROR(SEARCH("X",C7)))</formula>
    </cfRule>
    <cfRule type="containsText" dxfId="100" priority="192" operator="containsText" text="V">
      <formula>NOT(ISERROR(SEARCH("V",C7)))</formula>
    </cfRule>
  </conditionalFormatting>
  <conditionalFormatting sqref="C14:E14">
    <cfRule type="containsText" dxfId="99" priority="137" operator="containsText" text="ל.ר.">
      <formula>NOT(ISERROR(SEARCH("ל.ר.",C14)))</formula>
    </cfRule>
    <cfRule type="containsText" dxfId="98" priority="138" operator="containsText" text="$">
      <formula>NOT(ISERROR(SEARCH("$",C14)))</formula>
    </cfRule>
    <cfRule type="containsText" dxfId="97" priority="139" operator="containsText" text="X">
      <formula>NOT(ISERROR(SEARCH("X",C14)))</formula>
    </cfRule>
    <cfRule type="containsText" dxfId="96" priority="140" operator="containsText" text="V">
      <formula>NOT(ISERROR(SEARCH("V",C14)))</formula>
    </cfRule>
  </conditionalFormatting>
  <conditionalFormatting sqref="C17:E18">
    <cfRule type="containsText" dxfId="95" priority="129" operator="containsText" text="ל.ר.">
      <formula>NOT(ISERROR(SEARCH("ל.ר.",C17)))</formula>
    </cfRule>
    <cfRule type="containsText" dxfId="94" priority="130" operator="containsText" text="$">
      <formula>NOT(ISERROR(SEARCH("$",C17)))</formula>
    </cfRule>
    <cfRule type="containsText" dxfId="93" priority="131" operator="containsText" text="X">
      <formula>NOT(ISERROR(SEARCH("X",C17)))</formula>
    </cfRule>
    <cfRule type="containsText" dxfId="92" priority="132" operator="containsText" text="V">
      <formula>NOT(ISERROR(SEARCH("V",C17)))</formula>
    </cfRule>
  </conditionalFormatting>
  <conditionalFormatting sqref="C10:E12 C33:E50">
    <cfRule type="containsText" dxfId="91" priority="102" stopIfTrue="1" operator="containsText" text="V">
      <formula>NOT(ISERROR(SEARCH("V",C10)))</formula>
    </cfRule>
    <cfRule type="containsText" dxfId="90" priority="103" stopIfTrue="1" operator="containsText" text="X">
      <formula>NOT(ISERROR(SEARCH("X",C10)))</formula>
    </cfRule>
    <cfRule type="notContainsBlanks" dxfId="89" priority="104" stopIfTrue="1">
      <formula>LEN(TRIM(C10))&gt;0</formula>
    </cfRule>
  </conditionalFormatting>
  <conditionalFormatting sqref="C32:E32">
    <cfRule type="containsText" dxfId="88" priority="105" stopIfTrue="1" operator="containsText" text="V">
      <formula>NOT(ISERROR(SEARCH("V",C32)))</formula>
    </cfRule>
    <cfRule type="containsText" dxfId="87" priority="106" stopIfTrue="1" operator="containsText" text="X">
      <formula>NOT(ISERROR(SEARCH("X",C32)))</formula>
    </cfRule>
    <cfRule type="notContainsBlanks" dxfId="86" priority="107" stopIfTrue="1">
      <formula>LEN(TRIM(C32))&gt;0</formula>
    </cfRule>
  </conditionalFormatting>
  <conditionalFormatting sqref="C13:E13">
    <cfRule type="containsText" dxfId="85" priority="36" operator="containsText" text="ל.ר.">
      <formula>NOT(ISERROR(SEARCH("ל.ר.",C13)))</formula>
    </cfRule>
    <cfRule type="containsText" dxfId="84" priority="37" operator="containsText" text="$">
      <formula>NOT(ISERROR(SEARCH("$",C13)))</formula>
    </cfRule>
    <cfRule type="containsText" dxfId="83" priority="38" operator="containsText" text="X">
      <formula>NOT(ISERROR(SEARCH("X",C13)))</formula>
    </cfRule>
    <cfRule type="containsText" dxfId="82" priority="39" operator="containsText" text="V">
      <formula>NOT(ISERROR(SEARCH("V",C13)))</formula>
    </cfRule>
  </conditionalFormatting>
  <conditionalFormatting sqref="C19:E20 C22:E23">
    <cfRule type="containsText" dxfId="81" priority="46" stopIfTrue="1" operator="containsText" text="V">
      <formula>NOT(ISERROR(SEARCH("V",C19)))</formula>
    </cfRule>
    <cfRule type="containsText" dxfId="80" priority="47" stopIfTrue="1" operator="containsText" text="X">
      <formula>NOT(ISERROR(SEARCH("X",C19)))</formula>
    </cfRule>
    <cfRule type="notContainsBlanks" dxfId="79" priority="48" stopIfTrue="1">
      <formula>LEN(TRIM(C19))&gt;0</formula>
    </cfRule>
  </conditionalFormatting>
  <conditionalFormatting sqref="C27:E27">
    <cfRule type="containsText" dxfId="78" priority="14" operator="containsText" text="ל.ר.">
      <formula>NOT(ISERROR(SEARCH("ל.ר.",C27)))</formula>
    </cfRule>
    <cfRule type="containsText" dxfId="77" priority="15" operator="containsText" text="$">
      <formula>NOT(ISERROR(SEARCH("$",C27)))</formula>
    </cfRule>
    <cfRule type="containsText" dxfId="76" priority="16" operator="containsText" text="X">
      <formula>NOT(ISERROR(SEARCH("X",C27)))</formula>
    </cfRule>
    <cfRule type="containsText" dxfId="75" priority="17" operator="containsText" text="V">
      <formula>NOT(ISERROR(SEARCH("V",C27)))</formula>
    </cfRule>
  </conditionalFormatting>
  <conditionalFormatting sqref="C21:E21">
    <cfRule type="containsText" dxfId="74" priority="32" operator="containsText" text="ל.ר.">
      <formula>NOT(ISERROR(SEARCH("ל.ר.",C21)))</formula>
    </cfRule>
    <cfRule type="containsText" dxfId="73" priority="33" operator="containsText" text="$">
      <formula>NOT(ISERROR(SEARCH("$",C21)))</formula>
    </cfRule>
    <cfRule type="containsText" dxfId="72" priority="34" operator="containsText" text="X">
      <formula>NOT(ISERROR(SEARCH("X",C21)))</formula>
    </cfRule>
    <cfRule type="containsText" dxfId="71" priority="35" operator="containsText" text="V">
      <formula>NOT(ISERROR(SEARCH("V",C21)))</formula>
    </cfRule>
  </conditionalFormatting>
  <conditionalFormatting sqref="C25:E26">
    <cfRule type="containsText" dxfId="70" priority="25" stopIfTrue="1" operator="containsText" text="V">
      <formula>NOT(ISERROR(SEARCH("V",C25)))</formula>
    </cfRule>
    <cfRule type="containsText" dxfId="69" priority="26" stopIfTrue="1" operator="containsText" text="X">
      <formula>NOT(ISERROR(SEARCH("X",C25)))</formula>
    </cfRule>
    <cfRule type="notContainsBlanks" dxfId="68" priority="27" stopIfTrue="1">
      <formula>LEN(TRIM(C25))&gt;0</formula>
    </cfRule>
  </conditionalFormatting>
  <conditionalFormatting sqref="C24:E24">
    <cfRule type="containsText" dxfId="67" priority="21" operator="containsText" text="ל.ר.">
      <formula>NOT(ISERROR(SEARCH("ל.ר.",C24)))</formula>
    </cfRule>
    <cfRule type="containsText" dxfId="66" priority="22" operator="containsText" text="$">
      <formula>NOT(ISERROR(SEARCH("$",C24)))</formula>
    </cfRule>
    <cfRule type="containsText" dxfId="65" priority="23" operator="containsText" text="X">
      <formula>NOT(ISERROR(SEARCH("X",C24)))</formula>
    </cfRule>
    <cfRule type="containsText" dxfId="64" priority="24" operator="containsText" text="V">
      <formula>NOT(ISERROR(SEARCH("V",C24)))</formula>
    </cfRule>
  </conditionalFormatting>
  <conditionalFormatting sqref="C28:E29">
    <cfRule type="containsText" dxfId="63" priority="18" stopIfTrue="1" operator="containsText" text="V">
      <formula>NOT(ISERROR(SEARCH("V",C28)))</formula>
    </cfRule>
    <cfRule type="containsText" dxfId="62" priority="19" stopIfTrue="1" operator="containsText" text="X">
      <formula>NOT(ISERROR(SEARCH("X",C28)))</formula>
    </cfRule>
    <cfRule type="notContainsBlanks" dxfId="61" priority="20" stopIfTrue="1">
      <formula>LEN(TRIM(C28))&gt;0</formula>
    </cfRule>
  </conditionalFormatting>
  <conditionalFormatting sqref="C15:E16">
    <cfRule type="containsText" dxfId="60" priority="11" stopIfTrue="1" operator="containsText" text="V">
      <formula>NOT(ISERROR(SEARCH("V",C15)))</formula>
    </cfRule>
    <cfRule type="containsText" dxfId="59" priority="12" stopIfTrue="1" operator="containsText" text="X">
      <formula>NOT(ISERROR(SEARCH("X",C15)))</formula>
    </cfRule>
    <cfRule type="notContainsBlanks" dxfId="58" priority="13" stopIfTrue="1">
      <formula>LEN(TRIM(C15))&gt;0</formula>
    </cfRule>
  </conditionalFormatting>
  <conditionalFormatting sqref="C51:E51">
    <cfRule type="containsText" dxfId="57" priority="7" operator="containsText" text="ל.ר.">
      <formula>NOT(ISERROR(SEARCH("ל.ר.",C51)))</formula>
    </cfRule>
    <cfRule type="containsText" dxfId="56" priority="8" operator="containsText" text="$">
      <formula>NOT(ISERROR(SEARCH("$",C51)))</formula>
    </cfRule>
    <cfRule type="containsText" dxfId="55" priority="9" operator="containsText" text="X">
      <formula>NOT(ISERROR(SEARCH("X",C51)))</formula>
    </cfRule>
    <cfRule type="containsText" dxfId="54" priority="10" operator="containsText" text="V">
      <formula>NOT(ISERROR(SEARCH("V",C51)))</formula>
    </cfRule>
  </conditionalFormatting>
  <conditionalFormatting sqref="C53:E59">
    <cfRule type="containsText" dxfId="53" priority="1" stopIfTrue="1" operator="containsText" text="V">
      <formula>NOT(ISERROR(SEARCH("V",C53)))</formula>
    </cfRule>
    <cfRule type="containsText" dxfId="52" priority="2" stopIfTrue="1" operator="containsText" text="X">
      <formula>NOT(ISERROR(SEARCH("X",C53)))</formula>
    </cfRule>
    <cfRule type="notContainsBlanks" dxfId="51" priority="3" stopIfTrue="1">
      <formula>LEN(TRIM(C53))&gt;0</formula>
    </cfRule>
  </conditionalFormatting>
  <conditionalFormatting sqref="C52:E52">
    <cfRule type="containsText" dxfId="50" priority="4" stopIfTrue="1" operator="containsText" text="V">
      <formula>NOT(ISERROR(SEARCH("V",C52)))</formula>
    </cfRule>
    <cfRule type="containsText" dxfId="49" priority="5" stopIfTrue="1" operator="containsText" text="X">
      <formula>NOT(ISERROR(SEARCH("X",C52)))</formula>
    </cfRule>
    <cfRule type="notContainsBlanks" dxfId="48" priority="6" stopIfTrue="1">
      <formula>LEN(TRIM(C52))&gt;0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0"/>
  <sheetViews>
    <sheetView rightToLeft="1" zoomScale="85" zoomScaleNormal="85" workbookViewId="0">
      <pane xSplit="2" ySplit="2" topLeftCell="C3" activePane="bottomRight" state="frozen"/>
      <selection pane="topRight" activeCell="C1" sqref="C1"/>
      <selection pane="bottomLeft" activeCell="A3" sqref="A3"/>
      <selection pane="bottomRight" activeCell="E8" sqref="E8"/>
    </sheetView>
  </sheetViews>
  <sheetFormatPr defaultColWidth="9" defaultRowHeight="15" x14ac:dyDescent="0.25"/>
  <cols>
    <col min="1" max="1" width="13.5" style="118" customWidth="1"/>
    <col min="2" max="2" width="77.69921875" style="118" customWidth="1"/>
    <col min="3" max="3" width="13.5" style="118" customWidth="1"/>
    <col min="4" max="4" width="47" style="118" customWidth="1"/>
    <col min="5" max="5" width="17.09765625" style="118" customWidth="1"/>
    <col min="6" max="6" width="29.09765625" style="118" customWidth="1"/>
    <col min="7" max="7" width="11.8984375" style="118" bestFit="1" customWidth="1"/>
    <col min="8" max="8" width="29.69921875" style="118" customWidth="1"/>
    <col min="9" max="9" width="11.8984375" style="118" bestFit="1" customWidth="1"/>
    <col min="10" max="16384" width="9" style="118"/>
  </cols>
  <sheetData>
    <row r="1" spans="1:57" ht="23.25" customHeight="1" x14ac:dyDescent="0.25">
      <c r="A1" s="155" t="s">
        <v>155</v>
      </c>
      <c r="B1" s="156"/>
      <c r="C1" s="60" t="s">
        <v>24</v>
      </c>
      <c r="D1" s="159">
        <v>1</v>
      </c>
      <c r="E1" s="160"/>
      <c r="F1" s="159">
        <v>2</v>
      </c>
      <c r="G1" s="160"/>
      <c r="H1" s="159">
        <v>3</v>
      </c>
      <c r="I1" s="160"/>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row>
    <row r="2" spans="1:57" ht="30.75" customHeight="1" thickBot="1" x14ac:dyDescent="0.3">
      <c r="A2" s="157"/>
      <c r="B2" s="158"/>
      <c r="C2" s="61" t="s">
        <v>25</v>
      </c>
      <c r="D2" s="161">
        <f>'תנאי-סף'!C2</f>
        <v>0</v>
      </c>
      <c r="E2" s="162"/>
      <c r="F2" s="161">
        <f>'תנאי-סף'!D2</f>
        <v>0</v>
      </c>
      <c r="G2" s="162"/>
      <c r="H2" s="161">
        <f>'תנאי-סף'!E2</f>
        <v>0</v>
      </c>
      <c r="I2" s="162"/>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row>
    <row r="3" spans="1:57" ht="21" customHeight="1" thickBot="1" x14ac:dyDescent="0.3">
      <c r="A3" s="148" t="s">
        <v>126</v>
      </c>
      <c r="B3" s="149"/>
      <c r="C3" s="149"/>
      <c r="D3" s="149"/>
      <c r="E3" s="149"/>
      <c r="F3" s="149"/>
      <c r="G3" s="149"/>
      <c r="H3" s="149"/>
      <c r="I3" s="150"/>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row>
    <row r="4" spans="1:57" ht="34.5" customHeight="1" thickBot="1" x14ac:dyDescent="0.3">
      <c r="A4" s="137" t="s">
        <v>22</v>
      </c>
      <c r="B4" s="138" t="s">
        <v>23</v>
      </c>
      <c r="C4" s="62" t="s">
        <v>6</v>
      </c>
      <c r="D4" s="14" t="s">
        <v>19</v>
      </c>
      <c r="E4" s="15" t="s">
        <v>7</v>
      </c>
      <c r="F4" s="14" t="s">
        <v>16</v>
      </c>
      <c r="G4" s="15" t="s">
        <v>7</v>
      </c>
      <c r="H4" s="14" t="s">
        <v>16</v>
      </c>
      <c r="I4" s="15" t="s">
        <v>7</v>
      </c>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row>
    <row r="5" spans="1:57" ht="49.5" customHeight="1" thickBot="1" x14ac:dyDescent="0.3">
      <c r="A5" s="65" t="s">
        <v>60</v>
      </c>
      <c r="B5" s="112" t="s">
        <v>54</v>
      </c>
      <c r="C5" s="13">
        <v>0.4</v>
      </c>
      <c r="D5" s="29" t="s">
        <v>55</v>
      </c>
      <c r="E5" s="119">
        <f>SUMPRODUCT('תכנית המחקר המוצעת'!D10,$C5)</f>
        <v>0</v>
      </c>
      <c r="F5" s="29" t="s">
        <v>55</v>
      </c>
      <c r="G5" s="119">
        <f>SUMPRODUCT('תכנית המחקר המוצעת'!F10,$C5)</f>
        <v>0</v>
      </c>
      <c r="H5" s="29" t="s">
        <v>55</v>
      </c>
      <c r="I5" s="119">
        <f>SUMPRODUCT('תכנית המחקר המוצעת'!H10,$C5)</f>
        <v>0</v>
      </c>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row>
    <row r="6" spans="1:57" ht="25.5" customHeight="1" thickBot="1" x14ac:dyDescent="0.3">
      <c r="A6" s="66" t="s">
        <v>61</v>
      </c>
      <c r="B6" s="113" t="s">
        <v>130</v>
      </c>
      <c r="C6" s="31">
        <f>SUM(C7:C7)</f>
        <v>0.2</v>
      </c>
      <c r="D6" s="29"/>
      <c r="E6" s="119">
        <f>SUM(E7:E7)</f>
        <v>0</v>
      </c>
      <c r="F6" s="29"/>
      <c r="G6" s="119">
        <f>SUM(G7:G7)</f>
        <v>0</v>
      </c>
      <c r="H6" s="29"/>
      <c r="I6" s="119">
        <f>SUM(I7:I7)</f>
        <v>0</v>
      </c>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row>
    <row r="7" spans="1:57" s="121" customFormat="1" ht="63" thickBot="1" x14ac:dyDescent="0.3">
      <c r="A7" s="120"/>
      <c r="B7" s="114" t="s">
        <v>138</v>
      </c>
      <c r="C7" s="30">
        <v>0.2</v>
      </c>
      <c r="D7" s="68"/>
      <c r="E7" s="28"/>
      <c r="F7" s="68"/>
      <c r="G7" s="28"/>
      <c r="H7" s="68"/>
      <c r="I7" s="28"/>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row>
    <row r="8" spans="1:57" ht="27.75" customHeight="1" thickBot="1" x14ac:dyDescent="0.3">
      <c r="A8" s="66" t="s">
        <v>62</v>
      </c>
      <c r="B8" s="116" t="s">
        <v>131</v>
      </c>
      <c r="C8" s="31">
        <f>SUM(C9:C11)</f>
        <v>0.4</v>
      </c>
      <c r="D8" s="122"/>
      <c r="E8" s="136">
        <f>SUM(E9:E11)</f>
        <v>0</v>
      </c>
      <c r="F8" s="122"/>
      <c r="G8" s="136">
        <f>SUM(G9:G11)</f>
        <v>0</v>
      </c>
      <c r="H8" s="122"/>
      <c r="I8" s="136">
        <f>SUM(I9:I11)</f>
        <v>0</v>
      </c>
      <c r="J8" s="117"/>
      <c r="K8" s="117"/>
      <c r="L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row>
    <row r="9" spans="1:57" ht="31.2" x14ac:dyDescent="0.25">
      <c r="A9" s="120" t="s">
        <v>63</v>
      </c>
      <c r="B9" s="115" t="s">
        <v>142</v>
      </c>
      <c r="C9" s="123">
        <v>0.1</v>
      </c>
      <c r="D9" s="124"/>
      <c r="E9" s="125"/>
      <c r="F9" s="124"/>
      <c r="G9" s="125"/>
      <c r="H9" s="124"/>
      <c r="I9" s="125"/>
      <c r="J9" s="117"/>
      <c r="K9" s="117"/>
      <c r="L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row>
    <row r="10" spans="1:57" ht="78" x14ac:dyDescent="0.25">
      <c r="A10" s="126" t="s">
        <v>139</v>
      </c>
      <c r="B10" s="115" t="s">
        <v>141</v>
      </c>
      <c r="C10" s="127">
        <v>0.1</v>
      </c>
      <c r="D10" s="124"/>
      <c r="E10" s="125"/>
      <c r="F10" s="124"/>
      <c r="G10" s="125"/>
      <c r="H10" s="124"/>
      <c r="I10" s="125"/>
      <c r="J10" s="117"/>
      <c r="K10" s="117"/>
      <c r="L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row>
    <row r="11" spans="1:57" ht="16.2" thickBot="1" x14ac:dyDescent="0.3">
      <c r="A11" s="126" t="s">
        <v>139</v>
      </c>
      <c r="B11" s="115" t="s">
        <v>140</v>
      </c>
      <c r="C11" s="128">
        <v>0.2</v>
      </c>
      <c r="D11" s="134" t="s">
        <v>143</v>
      </c>
      <c r="E11" s="135">
        <f>SUMPRODUCT('דוגמת כתיבה'!C10,$C11)*10</f>
        <v>0</v>
      </c>
      <c r="F11" s="134" t="s">
        <v>143</v>
      </c>
      <c r="G11" s="135">
        <f>SUMPRODUCT('דוגמת כתיבה'!E10,$C11)*10</f>
        <v>0</v>
      </c>
      <c r="H11" s="134" t="s">
        <v>143</v>
      </c>
      <c r="I11" s="135">
        <f>SUMPRODUCT('דוגמת כתיבה'!G10,$C11)*10</f>
        <v>0</v>
      </c>
      <c r="J11" s="117"/>
      <c r="K11" s="117"/>
      <c r="L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row>
    <row r="12" spans="1:57" ht="24" customHeight="1" thickBot="1" x14ac:dyDescent="0.3">
      <c r="A12" s="151" t="s">
        <v>56</v>
      </c>
      <c r="B12" s="152"/>
      <c r="C12" s="129">
        <f>SUM(C5+C6+C8)</f>
        <v>1</v>
      </c>
      <c r="D12" s="153">
        <f>SUM(E5+E6+E8)</f>
        <v>0</v>
      </c>
      <c r="E12" s="154"/>
      <c r="F12" s="153">
        <f>SUM(G5+G6+G8)</f>
        <v>0</v>
      </c>
      <c r="G12" s="154"/>
      <c r="H12" s="153">
        <f>SUM(I5+I6+I8)</f>
        <v>0</v>
      </c>
      <c r="I12" s="154"/>
    </row>
    <row r="13" spans="1:57" ht="27.75" customHeight="1" thickBot="1" x14ac:dyDescent="0.3">
      <c r="A13" s="144" t="s">
        <v>64</v>
      </c>
      <c r="B13" s="130" t="s">
        <v>136</v>
      </c>
      <c r="C13" s="131">
        <v>75</v>
      </c>
      <c r="D13" s="146" t="str">
        <f>IF(D12&gt;=$C$13,"V","X")</f>
        <v>X</v>
      </c>
      <c r="E13" s="147"/>
      <c r="F13" s="146" t="str">
        <f>IF(F12&gt;=$C$13,"V","X")</f>
        <v>X</v>
      </c>
      <c r="G13" s="147"/>
      <c r="H13" s="146" t="str">
        <f>IF(H12&gt;=$C$13,"V","X")</f>
        <v>X</v>
      </c>
      <c r="I13" s="147"/>
    </row>
    <row r="14" spans="1:57" ht="19.5" customHeight="1" thickBot="1" x14ac:dyDescent="0.3">
      <c r="A14" s="145"/>
      <c r="B14" s="132" t="s">
        <v>137</v>
      </c>
      <c r="C14" s="133">
        <v>65</v>
      </c>
      <c r="D14" s="146" t="str">
        <f>IF(D12&gt;=$C$14,"V","X")</f>
        <v>X</v>
      </c>
      <c r="E14" s="147"/>
      <c r="F14" s="146" t="str">
        <f>IF(F12&gt;=$C$14,"V","X")</f>
        <v>X</v>
      </c>
      <c r="G14" s="147"/>
      <c r="H14" s="146" t="str">
        <f>IF(H12&gt;=$C$14,"V","X")</f>
        <v>X</v>
      </c>
      <c r="I14" s="147"/>
    </row>
    <row r="15" spans="1:57" ht="21.6" thickBot="1" x14ac:dyDescent="0.3">
      <c r="A15" s="148" t="s">
        <v>127</v>
      </c>
      <c r="B15" s="149"/>
      <c r="C15" s="149"/>
      <c r="D15" s="149"/>
      <c r="E15" s="149"/>
      <c r="F15" s="149"/>
      <c r="G15" s="149"/>
      <c r="H15" s="149"/>
      <c r="I15" s="150"/>
    </row>
    <row r="16" spans="1:57" ht="31.8" thickBot="1" x14ac:dyDescent="0.3">
      <c r="A16" s="137" t="s">
        <v>22</v>
      </c>
      <c r="B16" s="138" t="s">
        <v>23</v>
      </c>
      <c r="C16" s="62" t="s">
        <v>6</v>
      </c>
      <c r="D16" s="14" t="s">
        <v>19</v>
      </c>
      <c r="E16" s="15" t="s">
        <v>7</v>
      </c>
      <c r="F16" s="14" t="s">
        <v>16</v>
      </c>
      <c r="G16" s="15" t="s">
        <v>7</v>
      </c>
      <c r="H16" s="14" t="s">
        <v>16</v>
      </c>
      <c r="I16" s="15" t="s">
        <v>7</v>
      </c>
    </row>
    <row r="17" spans="1:9" ht="31.8" thickBot="1" x14ac:dyDescent="0.3">
      <c r="A17" s="65" t="s">
        <v>60</v>
      </c>
      <c r="B17" s="112" t="s">
        <v>54</v>
      </c>
      <c r="C17" s="13">
        <v>0.4</v>
      </c>
      <c r="D17" s="29" t="s">
        <v>55</v>
      </c>
      <c r="E17" s="119">
        <f>SUMPRODUCT('תכנית המחקר המוצעת'!D17,$C17)</f>
        <v>0</v>
      </c>
      <c r="F17" s="29" t="s">
        <v>55</v>
      </c>
      <c r="G17" s="119">
        <f>SUMPRODUCT('תכנית המחקר המוצעת'!F17,$C17)</f>
        <v>0</v>
      </c>
      <c r="H17" s="29" t="s">
        <v>55</v>
      </c>
      <c r="I17" s="119">
        <f>SUMPRODUCT('תכנית המחקר המוצעת'!H17,$C17)</f>
        <v>0</v>
      </c>
    </row>
    <row r="18" spans="1:9" ht="16.2" thickBot="1" x14ac:dyDescent="0.3">
      <c r="A18" s="66" t="s">
        <v>61</v>
      </c>
      <c r="B18" s="113" t="s">
        <v>130</v>
      </c>
      <c r="C18" s="31">
        <f>SUM(C19:C19)</f>
        <v>0.2</v>
      </c>
      <c r="D18" s="29"/>
      <c r="E18" s="119">
        <f>SUM(E19:E19)</f>
        <v>0</v>
      </c>
      <c r="F18" s="29"/>
      <c r="G18" s="119">
        <f>SUM(G19:G19)</f>
        <v>0</v>
      </c>
      <c r="H18" s="29"/>
      <c r="I18" s="119">
        <f>SUM(I19:I19)</f>
        <v>0</v>
      </c>
    </row>
    <row r="19" spans="1:9" ht="63" thickBot="1" x14ac:dyDescent="0.3">
      <c r="A19" s="120"/>
      <c r="B19" s="114" t="s">
        <v>138</v>
      </c>
      <c r="C19" s="30">
        <v>0.2</v>
      </c>
      <c r="D19" s="68"/>
      <c r="E19" s="28"/>
      <c r="F19" s="68"/>
      <c r="G19" s="28"/>
      <c r="H19" s="68"/>
      <c r="I19" s="28"/>
    </row>
    <row r="20" spans="1:9" ht="16.2" thickBot="1" x14ac:dyDescent="0.3">
      <c r="A20" s="66" t="s">
        <v>62</v>
      </c>
      <c r="B20" s="116" t="s">
        <v>131</v>
      </c>
      <c r="C20" s="31">
        <f>SUM(C21:C23)</f>
        <v>0.4</v>
      </c>
      <c r="D20" s="122"/>
      <c r="E20" s="136">
        <f>SUM(E21:E23)</f>
        <v>0</v>
      </c>
      <c r="F20" s="122"/>
      <c r="G20" s="136">
        <f>SUM(G21:G23)</f>
        <v>0</v>
      </c>
      <c r="H20" s="122"/>
      <c r="I20" s="136">
        <f>SUM(I21:I23)</f>
        <v>0</v>
      </c>
    </row>
    <row r="21" spans="1:9" ht="31.2" x14ac:dyDescent="0.25">
      <c r="A21" s="120" t="s">
        <v>63</v>
      </c>
      <c r="B21" s="115" t="s">
        <v>142</v>
      </c>
      <c r="C21" s="123">
        <v>0.1</v>
      </c>
      <c r="D21" s="124"/>
      <c r="E21" s="125"/>
      <c r="F21" s="124"/>
      <c r="G21" s="125"/>
      <c r="H21" s="124"/>
      <c r="I21" s="125"/>
    </row>
    <row r="22" spans="1:9" ht="78" x14ac:dyDescent="0.25">
      <c r="A22" s="126" t="s">
        <v>139</v>
      </c>
      <c r="B22" s="115" t="s">
        <v>141</v>
      </c>
      <c r="C22" s="127">
        <v>0.1</v>
      </c>
      <c r="D22" s="124"/>
      <c r="E22" s="125"/>
      <c r="F22" s="124"/>
      <c r="G22" s="125"/>
      <c r="H22" s="124"/>
      <c r="I22" s="125"/>
    </row>
    <row r="23" spans="1:9" ht="16.2" thickBot="1" x14ac:dyDescent="0.3">
      <c r="A23" s="126" t="s">
        <v>139</v>
      </c>
      <c r="B23" s="115" t="s">
        <v>140</v>
      </c>
      <c r="C23" s="128">
        <v>0.2</v>
      </c>
      <c r="D23" s="134" t="s">
        <v>143</v>
      </c>
      <c r="E23" s="135">
        <f>SUMPRODUCT('דוגמת כתיבה'!C18,$C23)*10</f>
        <v>0</v>
      </c>
      <c r="F23" s="134" t="s">
        <v>143</v>
      </c>
      <c r="G23" s="135">
        <f>SUMPRODUCT('דוגמת כתיבה'!E18,$C23)*10</f>
        <v>0</v>
      </c>
      <c r="H23" s="134" t="s">
        <v>143</v>
      </c>
      <c r="I23" s="135">
        <f>SUMPRODUCT('דוגמת כתיבה'!G18,$C23)*10</f>
        <v>0</v>
      </c>
    </row>
    <row r="24" spans="1:9" ht="16.2" thickBot="1" x14ac:dyDescent="0.3">
      <c r="A24" s="151" t="s">
        <v>56</v>
      </c>
      <c r="B24" s="152"/>
      <c r="C24" s="129">
        <f>SUM(C17+C18+C20)</f>
        <v>1</v>
      </c>
      <c r="D24" s="153">
        <f>SUM(E17+E18+E20)</f>
        <v>0</v>
      </c>
      <c r="E24" s="154"/>
      <c r="F24" s="153">
        <f>SUM(G17+G18+G20)</f>
        <v>0</v>
      </c>
      <c r="G24" s="154"/>
      <c r="H24" s="153">
        <f>SUM(I17+I18+I20)</f>
        <v>0</v>
      </c>
      <c r="I24" s="154"/>
    </row>
    <row r="25" spans="1:9" ht="16.2" thickBot="1" x14ac:dyDescent="0.3">
      <c r="A25" s="144" t="s">
        <v>64</v>
      </c>
      <c r="B25" s="130" t="s">
        <v>136</v>
      </c>
      <c r="C25" s="131">
        <v>75</v>
      </c>
      <c r="D25" s="146" t="str">
        <f>IF(D24&gt;=$C$13,"V","X")</f>
        <v>X</v>
      </c>
      <c r="E25" s="147"/>
      <c r="F25" s="146" t="str">
        <f>IF(F24&gt;=$C$13,"V","X")</f>
        <v>X</v>
      </c>
      <c r="G25" s="147"/>
      <c r="H25" s="146" t="str">
        <f>IF(H24&gt;=$C$13,"V","X")</f>
        <v>X</v>
      </c>
      <c r="I25" s="147"/>
    </row>
    <row r="26" spans="1:9" ht="16.2" thickBot="1" x14ac:dyDescent="0.3">
      <c r="A26" s="145"/>
      <c r="B26" s="132" t="s">
        <v>137</v>
      </c>
      <c r="C26" s="133">
        <v>65</v>
      </c>
      <c r="D26" s="146" t="str">
        <f>IF(D24&gt;=$C$14,"V","X")</f>
        <v>X</v>
      </c>
      <c r="E26" s="147"/>
      <c r="F26" s="146" t="str">
        <f>IF(F24&gt;=$C$14,"V","X")</f>
        <v>X</v>
      </c>
      <c r="G26" s="147"/>
      <c r="H26" s="146" t="str">
        <f>IF(H24&gt;=$C$14,"V","X")</f>
        <v>X</v>
      </c>
      <c r="I26" s="147"/>
    </row>
    <row r="27" spans="1:9" ht="21.6" thickBot="1" x14ac:dyDescent="0.3">
      <c r="A27" s="148" t="s">
        <v>128</v>
      </c>
      <c r="B27" s="149"/>
      <c r="C27" s="149"/>
      <c r="D27" s="149"/>
      <c r="E27" s="149"/>
      <c r="F27" s="149"/>
      <c r="G27" s="149"/>
      <c r="H27" s="149"/>
      <c r="I27" s="150"/>
    </row>
    <row r="28" spans="1:9" ht="31.8" thickBot="1" x14ac:dyDescent="0.3">
      <c r="A28" s="137" t="s">
        <v>22</v>
      </c>
      <c r="B28" s="138" t="s">
        <v>23</v>
      </c>
      <c r="C28" s="62" t="s">
        <v>6</v>
      </c>
      <c r="D28" s="14" t="s">
        <v>19</v>
      </c>
      <c r="E28" s="15" t="s">
        <v>7</v>
      </c>
      <c r="F28" s="14" t="s">
        <v>16</v>
      </c>
      <c r="G28" s="15" t="s">
        <v>7</v>
      </c>
      <c r="H28" s="14" t="s">
        <v>16</v>
      </c>
      <c r="I28" s="15" t="s">
        <v>7</v>
      </c>
    </row>
    <row r="29" spans="1:9" ht="31.8" thickBot="1" x14ac:dyDescent="0.3">
      <c r="A29" s="65" t="s">
        <v>60</v>
      </c>
      <c r="B29" s="112" t="s">
        <v>54</v>
      </c>
      <c r="C29" s="13">
        <v>0.4</v>
      </c>
      <c r="D29" s="29" t="s">
        <v>55</v>
      </c>
      <c r="E29" s="119">
        <f>SUMPRODUCT('תכנית המחקר המוצעת'!D24,$C29)</f>
        <v>0</v>
      </c>
      <c r="F29" s="29" t="s">
        <v>55</v>
      </c>
      <c r="G29" s="119">
        <f>SUMPRODUCT('תכנית המחקר המוצעת'!F24,$C29)</f>
        <v>0</v>
      </c>
      <c r="H29" s="29" t="s">
        <v>55</v>
      </c>
      <c r="I29" s="119">
        <f>SUMPRODUCT('תכנית המחקר המוצעת'!H24,$C29)</f>
        <v>0</v>
      </c>
    </row>
    <row r="30" spans="1:9" ht="16.2" thickBot="1" x14ac:dyDescent="0.3">
      <c r="A30" s="66" t="s">
        <v>61</v>
      </c>
      <c r="B30" s="113" t="s">
        <v>130</v>
      </c>
      <c r="C30" s="31">
        <f>SUM(C31:C31)</f>
        <v>0.2</v>
      </c>
      <c r="D30" s="29"/>
      <c r="E30" s="119">
        <f>SUM(E31:E31)</f>
        <v>0</v>
      </c>
      <c r="F30" s="29"/>
      <c r="G30" s="119">
        <f>SUM(G31:G31)</f>
        <v>0</v>
      </c>
      <c r="H30" s="29"/>
      <c r="I30" s="119">
        <f>SUM(I31:I31)</f>
        <v>0</v>
      </c>
    </row>
    <row r="31" spans="1:9" ht="63" thickBot="1" x14ac:dyDescent="0.3">
      <c r="A31" s="120"/>
      <c r="B31" s="114" t="s">
        <v>138</v>
      </c>
      <c r="C31" s="30">
        <v>0.2</v>
      </c>
      <c r="D31" s="68"/>
      <c r="E31" s="28"/>
      <c r="F31" s="68"/>
      <c r="G31" s="28"/>
      <c r="H31" s="68"/>
      <c r="I31" s="28"/>
    </row>
    <row r="32" spans="1:9" ht="16.2" thickBot="1" x14ac:dyDescent="0.3">
      <c r="A32" s="66" t="s">
        <v>62</v>
      </c>
      <c r="B32" s="116" t="s">
        <v>131</v>
      </c>
      <c r="C32" s="31">
        <f>SUM(C33:C35)</f>
        <v>0.4</v>
      </c>
      <c r="D32" s="122"/>
      <c r="E32" s="136">
        <f>SUM(E33:E35)</f>
        <v>0</v>
      </c>
      <c r="F32" s="122"/>
      <c r="G32" s="136">
        <f>SUM(G33:G35)</f>
        <v>0</v>
      </c>
      <c r="H32" s="122"/>
      <c r="I32" s="136">
        <f>SUM(I33:I35)</f>
        <v>0</v>
      </c>
    </row>
    <row r="33" spans="1:9" ht="31.2" x14ac:dyDescent="0.25">
      <c r="A33" s="120" t="s">
        <v>63</v>
      </c>
      <c r="B33" s="115" t="s">
        <v>142</v>
      </c>
      <c r="C33" s="123">
        <v>0.1</v>
      </c>
      <c r="D33" s="124"/>
      <c r="E33" s="125"/>
      <c r="F33" s="124"/>
      <c r="G33" s="125"/>
      <c r="H33" s="124"/>
      <c r="I33" s="125"/>
    </row>
    <row r="34" spans="1:9" ht="78" x14ac:dyDescent="0.25">
      <c r="A34" s="126" t="s">
        <v>139</v>
      </c>
      <c r="B34" s="115" t="s">
        <v>141</v>
      </c>
      <c r="C34" s="127">
        <v>0.1</v>
      </c>
      <c r="D34" s="124"/>
      <c r="E34" s="125"/>
      <c r="F34" s="124"/>
      <c r="G34" s="125"/>
      <c r="H34" s="124"/>
      <c r="I34" s="125"/>
    </row>
    <row r="35" spans="1:9" ht="16.2" thickBot="1" x14ac:dyDescent="0.3">
      <c r="A35" s="126" t="s">
        <v>139</v>
      </c>
      <c r="B35" s="115" t="s">
        <v>140</v>
      </c>
      <c r="C35" s="128">
        <v>0.2</v>
      </c>
      <c r="D35" s="134" t="s">
        <v>143</v>
      </c>
      <c r="E35" s="135">
        <f>SUMPRODUCT('דוגמת כתיבה'!C26,$C35)*10</f>
        <v>0</v>
      </c>
      <c r="F35" s="134" t="s">
        <v>143</v>
      </c>
      <c r="G35" s="135">
        <f>SUMPRODUCT('דוגמת כתיבה'!E26,$C35)*10</f>
        <v>0</v>
      </c>
      <c r="H35" s="134" t="s">
        <v>143</v>
      </c>
      <c r="I35" s="135">
        <f>SUMPRODUCT('דוגמת כתיבה'!G26,$C35)*10</f>
        <v>0</v>
      </c>
    </row>
    <row r="36" spans="1:9" ht="16.2" thickBot="1" x14ac:dyDescent="0.3">
      <c r="A36" s="151" t="s">
        <v>56</v>
      </c>
      <c r="B36" s="152"/>
      <c r="C36" s="129">
        <f>SUM(C29+C30+C32)</f>
        <v>1</v>
      </c>
      <c r="D36" s="153">
        <f>SUM(E29+E30+E32)</f>
        <v>0</v>
      </c>
      <c r="E36" s="154"/>
      <c r="F36" s="153">
        <f>SUM(G29+G30+G32)</f>
        <v>0</v>
      </c>
      <c r="G36" s="154"/>
      <c r="H36" s="153">
        <f>SUM(I29+I30+I32)</f>
        <v>0</v>
      </c>
      <c r="I36" s="154"/>
    </row>
    <row r="37" spans="1:9" ht="16.2" thickBot="1" x14ac:dyDescent="0.3">
      <c r="A37" s="144" t="s">
        <v>64</v>
      </c>
      <c r="B37" s="130" t="s">
        <v>136</v>
      </c>
      <c r="C37" s="131">
        <v>75</v>
      </c>
      <c r="D37" s="146" t="str">
        <f>IF(D36&gt;=$C$13,"V","X")</f>
        <v>X</v>
      </c>
      <c r="E37" s="147"/>
      <c r="F37" s="146" t="str">
        <f>IF(F36&gt;=$C$13,"V","X")</f>
        <v>X</v>
      </c>
      <c r="G37" s="147"/>
      <c r="H37" s="146" t="str">
        <f>IF(H36&gt;=$C$13,"V","X")</f>
        <v>X</v>
      </c>
      <c r="I37" s="147"/>
    </row>
    <row r="38" spans="1:9" ht="16.2" thickBot="1" x14ac:dyDescent="0.3">
      <c r="A38" s="145"/>
      <c r="B38" s="132" t="s">
        <v>137</v>
      </c>
      <c r="C38" s="133">
        <v>65</v>
      </c>
      <c r="D38" s="146" t="str">
        <f>IF(D36&gt;=$C$14,"V","X")</f>
        <v>X</v>
      </c>
      <c r="E38" s="147"/>
      <c r="F38" s="146" t="str">
        <f>IF(F36&gt;=$C$14,"V","X")</f>
        <v>X</v>
      </c>
      <c r="G38" s="147"/>
      <c r="H38" s="146" t="str">
        <f>IF(H36&gt;=$C$14,"V","X")</f>
        <v>X</v>
      </c>
      <c r="I38" s="147"/>
    </row>
    <row r="39" spans="1:9" ht="21.6" thickBot="1" x14ac:dyDescent="0.3">
      <c r="A39" s="148" t="s">
        <v>129</v>
      </c>
      <c r="B39" s="149"/>
      <c r="C39" s="149"/>
      <c r="D39" s="149"/>
      <c r="E39" s="149"/>
      <c r="F39" s="149"/>
      <c r="G39" s="149"/>
      <c r="H39" s="149"/>
      <c r="I39" s="150"/>
    </row>
    <row r="40" spans="1:9" ht="31.8" thickBot="1" x14ac:dyDescent="0.3">
      <c r="A40" s="137" t="s">
        <v>22</v>
      </c>
      <c r="B40" s="138" t="s">
        <v>23</v>
      </c>
      <c r="C40" s="62" t="s">
        <v>6</v>
      </c>
      <c r="D40" s="14" t="s">
        <v>19</v>
      </c>
      <c r="E40" s="15" t="s">
        <v>7</v>
      </c>
      <c r="F40" s="14" t="s">
        <v>16</v>
      </c>
      <c r="G40" s="15" t="s">
        <v>7</v>
      </c>
      <c r="H40" s="14" t="s">
        <v>16</v>
      </c>
      <c r="I40" s="15" t="s">
        <v>7</v>
      </c>
    </row>
    <row r="41" spans="1:9" ht="31.8" thickBot="1" x14ac:dyDescent="0.3">
      <c r="A41" s="65" t="s">
        <v>60</v>
      </c>
      <c r="B41" s="112" t="s">
        <v>54</v>
      </c>
      <c r="C41" s="13">
        <v>0.4</v>
      </c>
      <c r="D41" s="29" t="s">
        <v>55</v>
      </c>
      <c r="E41" s="119">
        <f>SUMPRODUCT('תכנית המחקר המוצעת'!D31,$C41)</f>
        <v>0</v>
      </c>
      <c r="F41" s="29" t="s">
        <v>55</v>
      </c>
      <c r="G41" s="119">
        <f>SUMPRODUCT('תכנית המחקר המוצעת'!F31,$C41)</f>
        <v>0</v>
      </c>
      <c r="H41" s="29" t="s">
        <v>55</v>
      </c>
      <c r="I41" s="119">
        <f>SUMPRODUCT('תכנית המחקר המוצעת'!H31,$C41)</f>
        <v>0</v>
      </c>
    </row>
    <row r="42" spans="1:9" ht="16.2" thickBot="1" x14ac:dyDescent="0.3">
      <c r="A42" s="66" t="s">
        <v>61</v>
      </c>
      <c r="B42" s="113" t="s">
        <v>130</v>
      </c>
      <c r="C42" s="31">
        <f>SUM(C43:C43)</f>
        <v>0.2</v>
      </c>
      <c r="D42" s="29"/>
      <c r="E42" s="119">
        <f>SUM(E43:E43)</f>
        <v>0</v>
      </c>
      <c r="F42" s="29"/>
      <c r="G42" s="119">
        <f>SUM(G43:G43)</f>
        <v>0</v>
      </c>
      <c r="H42" s="29"/>
      <c r="I42" s="119">
        <f>SUM(I43:I43)</f>
        <v>0</v>
      </c>
    </row>
    <row r="43" spans="1:9" ht="63" thickBot="1" x14ac:dyDescent="0.3">
      <c r="A43" s="120"/>
      <c r="B43" s="114" t="s">
        <v>138</v>
      </c>
      <c r="C43" s="30">
        <v>0.2</v>
      </c>
      <c r="D43" s="68"/>
      <c r="E43" s="28"/>
      <c r="F43" s="68"/>
      <c r="G43" s="28"/>
      <c r="H43" s="68"/>
      <c r="I43" s="28"/>
    </row>
    <row r="44" spans="1:9" ht="16.2" thickBot="1" x14ac:dyDescent="0.3">
      <c r="A44" s="66" t="s">
        <v>62</v>
      </c>
      <c r="B44" s="116" t="s">
        <v>131</v>
      </c>
      <c r="C44" s="31">
        <f>SUM(C45:C47)</f>
        <v>0.4</v>
      </c>
      <c r="D44" s="122"/>
      <c r="E44" s="136">
        <f>SUM(E45:E47)</f>
        <v>0</v>
      </c>
      <c r="F44" s="122"/>
      <c r="G44" s="136">
        <f>SUM(G45:G47)</f>
        <v>0</v>
      </c>
      <c r="H44" s="122"/>
      <c r="I44" s="136">
        <f>SUM(I45:I47)</f>
        <v>0</v>
      </c>
    </row>
    <row r="45" spans="1:9" ht="31.2" x14ac:dyDescent="0.25">
      <c r="A45" s="120" t="s">
        <v>63</v>
      </c>
      <c r="B45" s="115" t="s">
        <v>142</v>
      </c>
      <c r="C45" s="123">
        <v>0.1</v>
      </c>
      <c r="D45" s="124"/>
      <c r="E45" s="125"/>
      <c r="F45" s="124"/>
      <c r="G45" s="125"/>
      <c r="H45" s="124"/>
      <c r="I45" s="125"/>
    </row>
    <row r="46" spans="1:9" ht="78" x14ac:dyDescent="0.25">
      <c r="A46" s="126" t="s">
        <v>139</v>
      </c>
      <c r="B46" s="115" t="s">
        <v>141</v>
      </c>
      <c r="C46" s="127">
        <v>0.1</v>
      </c>
      <c r="D46" s="124"/>
      <c r="E46" s="125"/>
      <c r="F46" s="124"/>
      <c r="G46" s="125"/>
      <c r="H46" s="124"/>
      <c r="I46" s="125"/>
    </row>
    <row r="47" spans="1:9" ht="16.2" thickBot="1" x14ac:dyDescent="0.3">
      <c r="A47" s="126" t="s">
        <v>139</v>
      </c>
      <c r="B47" s="115" t="s">
        <v>140</v>
      </c>
      <c r="C47" s="128">
        <v>0.2</v>
      </c>
      <c r="D47" s="134" t="s">
        <v>143</v>
      </c>
      <c r="E47" s="135">
        <f>SUMPRODUCT('דוגמת כתיבה'!C34,$C47)*10</f>
        <v>0</v>
      </c>
      <c r="F47" s="134" t="s">
        <v>143</v>
      </c>
      <c r="G47" s="135">
        <f>SUMPRODUCT('דוגמת כתיבה'!E34,$C47)*10</f>
        <v>0</v>
      </c>
      <c r="H47" s="134" t="s">
        <v>143</v>
      </c>
      <c r="I47" s="135">
        <f>SUMPRODUCT('דוגמת כתיבה'!G34,$C47)*10</f>
        <v>0</v>
      </c>
    </row>
    <row r="48" spans="1:9" ht="16.2" thickBot="1" x14ac:dyDescent="0.3">
      <c r="A48" s="151" t="s">
        <v>56</v>
      </c>
      <c r="B48" s="152"/>
      <c r="C48" s="129">
        <f>SUM(C41+C42+C44)</f>
        <v>1</v>
      </c>
      <c r="D48" s="153">
        <f>SUM(E41+E42+E44)</f>
        <v>0</v>
      </c>
      <c r="E48" s="154"/>
      <c r="F48" s="153">
        <f>SUM(G41+G42+G44)</f>
        <v>0</v>
      </c>
      <c r="G48" s="154"/>
      <c r="H48" s="153">
        <f>SUM(I41+I42+I44)</f>
        <v>0</v>
      </c>
      <c r="I48" s="154"/>
    </row>
    <row r="49" spans="1:9" ht="16.2" thickBot="1" x14ac:dyDescent="0.3">
      <c r="A49" s="144" t="s">
        <v>64</v>
      </c>
      <c r="B49" s="130" t="s">
        <v>136</v>
      </c>
      <c r="C49" s="131">
        <v>75</v>
      </c>
      <c r="D49" s="146" t="str">
        <f>IF(D48&gt;=$C$13,"V","X")</f>
        <v>X</v>
      </c>
      <c r="E49" s="147"/>
      <c r="F49" s="146" t="str">
        <f>IF(F48&gt;=$C$13,"V","X")</f>
        <v>X</v>
      </c>
      <c r="G49" s="147"/>
      <c r="H49" s="146" t="str">
        <f>IF(H48&gt;=$C$13,"V","X")</f>
        <v>X</v>
      </c>
      <c r="I49" s="147"/>
    </row>
    <row r="50" spans="1:9" ht="16.2" thickBot="1" x14ac:dyDescent="0.3">
      <c r="A50" s="145"/>
      <c r="B50" s="132" t="s">
        <v>137</v>
      </c>
      <c r="C50" s="133">
        <v>65</v>
      </c>
      <c r="D50" s="146" t="str">
        <f>IF(D48&gt;=$C$14,"V","X")</f>
        <v>X</v>
      </c>
      <c r="E50" s="147"/>
      <c r="F50" s="146" t="str">
        <f>IF(F48&gt;=$C$14,"V","X")</f>
        <v>X</v>
      </c>
      <c r="G50" s="147"/>
      <c r="H50" s="146" t="str">
        <f>IF(H48&gt;=$C$14,"V","X")</f>
        <v>X</v>
      </c>
      <c r="I50" s="147"/>
    </row>
  </sheetData>
  <sheetProtection selectLockedCells="1" selectUnlockedCells="1"/>
  <mergeCells count="55">
    <mergeCell ref="A15:I15"/>
    <mergeCell ref="F14:G14"/>
    <mergeCell ref="H14:I14"/>
    <mergeCell ref="D1:E1"/>
    <mergeCell ref="D2:E2"/>
    <mergeCell ref="H1:I1"/>
    <mergeCell ref="H2:I2"/>
    <mergeCell ref="F1:G1"/>
    <mergeCell ref="F2:G2"/>
    <mergeCell ref="H13:I13"/>
    <mergeCell ref="A1:B2"/>
    <mergeCell ref="A3:I3"/>
    <mergeCell ref="H12:I12"/>
    <mergeCell ref="D14:E14"/>
    <mergeCell ref="D12:E12"/>
    <mergeCell ref="D13:E13"/>
    <mergeCell ref="A12:B12"/>
    <mergeCell ref="A13:A14"/>
    <mergeCell ref="F13:G13"/>
    <mergeCell ref="F12:G12"/>
    <mergeCell ref="A24:B24"/>
    <mergeCell ref="D24:E24"/>
    <mergeCell ref="F24:G24"/>
    <mergeCell ref="H24:I24"/>
    <mergeCell ref="A25:A26"/>
    <mergeCell ref="D25:E25"/>
    <mergeCell ref="F25:G25"/>
    <mergeCell ref="H25:I25"/>
    <mergeCell ref="D26:E26"/>
    <mergeCell ref="F26:G26"/>
    <mergeCell ref="H26:I26"/>
    <mergeCell ref="A27:I27"/>
    <mergeCell ref="A36:B36"/>
    <mergeCell ref="D36:E36"/>
    <mergeCell ref="F36:G36"/>
    <mergeCell ref="H36:I36"/>
    <mergeCell ref="A37:A38"/>
    <mergeCell ref="D37:E37"/>
    <mergeCell ref="F37:G37"/>
    <mergeCell ref="H37:I37"/>
    <mergeCell ref="D38:E38"/>
    <mergeCell ref="F38:G38"/>
    <mergeCell ref="H38:I38"/>
    <mergeCell ref="A39:I39"/>
    <mergeCell ref="A48:B48"/>
    <mergeCell ref="D48:E48"/>
    <mergeCell ref="F48:G48"/>
    <mergeCell ref="H48:I48"/>
    <mergeCell ref="A49:A50"/>
    <mergeCell ref="D49:E49"/>
    <mergeCell ref="F49:G49"/>
    <mergeCell ref="H49:I49"/>
    <mergeCell ref="D50:E50"/>
    <mergeCell ref="F50:G50"/>
    <mergeCell ref="H50:I50"/>
  </mergeCells>
  <conditionalFormatting sqref="D13:E14">
    <cfRule type="containsText" dxfId="47" priority="29" operator="containsText" text="X">
      <formula>NOT(ISERROR(SEARCH("X",D13)))</formula>
    </cfRule>
    <cfRule type="containsText" dxfId="46" priority="30" operator="containsText" text="V">
      <formula>NOT(ISERROR(SEARCH("V",D13)))</formula>
    </cfRule>
  </conditionalFormatting>
  <conditionalFormatting sqref="F13:G14">
    <cfRule type="containsText" dxfId="45" priority="21" operator="containsText" text="X">
      <formula>NOT(ISERROR(SEARCH("X",F13)))</formula>
    </cfRule>
    <cfRule type="containsText" dxfId="44" priority="22" operator="containsText" text="V">
      <formula>NOT(ISERROR(SEARCH("V",F13)))</formula>
    </cfRule>
  </conditionalFormatting>
  <conditionalFormatting sqref="H13:I14">
    <cfRule type="containsText" dxfId="43" priority="19" operator="containsText" text="X">
      <formula>NOT(ISERROR(SEARCH("X",H13)))</formula>
    </cfRule>
    <cfRule type="containsText" dxfId="42" priority="20" operator="containsText" text="V">
      <formula>NOT(ISERROR(SEARCH("V",H13)))</formula>
    </cfRule>
  </conditionalFormatting>
  <conditionalFormatting sqref="D25:E26">
    <cfRule type="containsText" dxfId="41" priority="17" operator="containsText" text="X">
      <formula>NOT(ISERROR(SEARCH("X",D25)))</formula>
    </cfRule>
    <cfRule type="containsText" dxfId="40" priority="18" operator="containsText" text="V">
      <formula>NOT(ISERROR(SEARCH("V",D25)))</formula>
    </cfRule>
  </conditionalFormatting>
  <conditionalFormatting sqref="F25:G26">
    <cfRule type="containsText" dxfId="39" priority="15" operator="containsText" text="X">
      <formula>NOT(ISERROR(SEARCH("X",F25)))</formula>
    </cfRule>
    <cfRule type="containsText" dxfId="38" priority="16" operator="containsText" text="V">
      <formula>NOT(ISERROR(SEARCH("V",F25)))</formula>
    </cfRule>
  </conditionalFormatting>
  <conditionalFormatting sqref="H25:I26">
    <cfRule type="containsText" dxfId="37" priority="13" operator="containsText" text="X">
      <formula>NOT(ISERROR(SEARCH("X",H25)))</formula>
    </cfRule>
    <cfRule type="containsText" dxfId="36" priority="14" operator="containsText" text="V">
      <formula>NOT(ISERROR(SEARCH("V",H25)))</formula>
    </cfRule>
  </conditionalFormatting>
  <conditionalFormatting sqref="D37:E38">
    <cfRule type="containsText" dxfId="35" priority="11" operator="containsText" text="X">
      <formula>NOT(ISERROR(SEARCH("X",D37)))</formula>
    </cfRule>
    <cfRule type="containsText" dxfId="34" priority="12" operator="containsText" text="V">
      <formula>NOT(ISERROR(SEARCH("V",D37)))</formula>
    </cfRule>
  </conditionalFormatting>
  <conditionalFormatting sqref="F37:G38">
    <cfRule type="containsText" dxfId="33" priority="9" operator="containsText" text="X">
      <formula>NOT(ISERROR(SEARCH("X",F37)))</formula>
    </cfRule>
    <cfRule type="containsText" dxfId="32" priority="10" operator="containsText" text="V">
      <formula>NOT(ISERROR(SEARCH("V",F37)))</formula>
    </cfRule>
  </conditionalFormatting>
  <conditionalFormatting sqref="H37:I38">
    <cfRule type="containsText" dxfId="31" priority="7" operator="containsText" text="X">
      <formula>NOT(ISERROR(SEARCH("X",H37)))</formula>
    </cfRule>
    <cfRule type="containsText" dxfId="30" priority="8" operator="containsText" text="V">
      <formula>NOT(ISERROR(SEARCH("V",H37)))</formula>
    </cfRule>
  </conditionalFormatting>
  <conditionalFormatting sqref="D49:E50">
    <cfRule type="containsText" dxfId="29" priority="5" operator="containsText" text="X">
      <formula>NOT(ISERROR(SEARCH("X",D49)))</formula>
    </cfRule>
    <cfRule type="containsText" dxfId="28" priority="6" operator="containsText" text="V">
      <formula>NOT(ISERROR(SEARCH("V",D49)))</formula>
    </cfRule>
  </conditionalFormatting>
  <conditionalFormatting sqref="F49:G50">
    <cfRule type="containsText" dxfId="27" priority="3" operator="containsText" text="X">
      <formula>NOT(ISERROR(SEARCH("X",F49)))</formula>
    </cfRule>
    <cfRule type="containsText" dxfId="26" priority="4" operator="containsText" text="V">
      <formula>NOT(ISERROR(SEARCH("V",F49)))</formula>
    </cfRule>
  </conditionalFormatting>
  <conditionalFormatting sqref="H49:I50">
    <cfRule type="containsText" dxfId="25" priority="1" operator="containsText" text="X">
      <formula>NOT(ISERROR(SEARCH("X",H49)))</formula>
    </cfRule>
    <cfRule type="containsText" dxfId="24" priority="2" operator="containsText" text="V">
      <formula>NOT(ISERROR(SEARCH("V",H49)))</formula>
    </cfRule>
  </conditionalFormatting>
  <pageMargins left="0.7" right="0.7" top="0.75" bottom="0.75" header="0.3" footer="0.3"/>
  <pageSetup paperSize="9" orientation="portrait" r:id="rId1"/>
  <ignoredErrors>
    <ignoredError sqref="E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rightToLeft="1" zoomScale="90" zoomScaleNormal="90" workbookViewId="0">
      <pane xSplit="3" ySplit="3" topLeftCell="D4" activePane="bottomRight" state="frozen"/>
      <selection pane="topRight" activeCell="D1" sqref="D1"/>
      <selection pane="bottomLeft" activeCell="A4" sqref="A4"/>
      <selection pane="bottomRight" activeCell="D24" sqref="D24"/>
    </sheetView>
  </sheetViews>
  <sheetFormatPr defaultRowHeight="13.8" x14ac:dyDescent="0.25"/>
  <cols>
    <col min="2" max="2" width="60.09765625" customWidth="1"/>
    <col min="3" max="3" width="7.09765625" customWidth="1"/>
    <col min="4" max="4" width="8.5" customWidth="1"/>
    <col min="5" max="5" width="10.69921875" customWidth="1"/>
    <col min="6" max="6" width="11.19921875" customWidth="1"/>
    <col min="7" max="7" width="16.8984375" customWidth="1"/>
    <col min="8" max="8" width="8.69921875" customWidth="1"/>
    <col min="9" max="9" width="21.69921875" customWidth="1"/>
  </cols>
  <sheetData>
    <row r="1" spans="1:9" ht="21.75" customHeight="1" thickBot="1" x14ac:dyDescent="0.3">
      <c r="A1" s="171" t="s">
        <v>53</v>
      </c>
      <c r="B1" s="171"/>
      <c r="C1" s="172"/>
      <c r="D1" s="175" t="s">
        <v>28</v>
      </c>
      <c r="E1" s="176"/>
      <c r="F1" s="175" t="s">
        <v>29</v>
      </c>
      <c r="G1" s="176"/>
      <c r="H1" s="175" t="s">
        <v>30</v>
      </c>
      <c r="I1" s="176"/>
    </row>
    <row r="2" spans="1:9" ht="14.25" customHeight="1" x14ac:dyDescent="0.25">
      <c r="A2" s="173"/>
      <c r="B2" s="173"/>
      <c r="C2" s="174"/>
      <c r="D2" s="181">
        <f>'תנאי-סף'!C2</f>
        <v>0</v>
      </c>
      <c r="E2" s="182"/>
      <c r="F2" s="177">
        <f>'תנאי-סף'!D2</f>
        <v>0</v>
      </c>
      <c r="G2" s="178"/>
      <c r="H2" s="177">
        <f>'תנאי-סף'!E2</f>
        <v>0</v>
      </c>
      <c r="I2" s="178"/>
    </row>
    <row r="3" spans="1:9" ht="33" customHeight="1" x14ac:dyDescent="0.25">
      <c r="A3" s="173"/>
      <c r="B3" s="173"/>
      <c r="C3" s="174"/>
      <c r="D3" s="183"/>
      <c r="E3" s="184"/>
      <c r="F3" s="179"/>
      <c r="G3" s="180"/>
      <c r="H3" s="179"/>
      <c r="I3" s="180"/>
    </row>
    <row r="4" spans="1:9" ht="20.25" customHeight="1" x14ac:dyDescent="0.25">
      <c r="A4" s="165" t="s">
        <v>126</v>
      </c>
      <c r="B4" s="166"/>
      <c r="C4" s="166"/>
      <c r="D4" s="166"/>
      <c r="E4" s="166"/>
      <c r="F4" s="166"/>
      <c r="G4" s="166"/>
      <c r="H4" s="166"/>
      <c r="I4" s="167"/>
    </row>
    <row r="5" spans="1:9" ht="81.75" customHeight="1" thickBot="1" x14ac:dyDescent="0.3">
      <c r="A5" s="168" t="s">
        <v>132</v>
      </c>
      <c r="B5" s="169"/>
      <c r="C5" s="21" t="s">
        <v>5</v>
      </c>
      <c r="D5" s="22" t="s">
        <v>33</v>
      </c>
      <c r="E5" s="23" t="s">
        <v>34</v>
      </c>
      <c r="F5" s="22" t="s">
        <v>33</v>
      </c>
      <c r="G5" s="23" t="s">
        <v>34</v>
      </c>
      <c r="H5" s="27" t="s">
        <v>33</v>
      </c>
      <c r="I5" s="23" t="s">
        <v>34</v>
      </c>
    </row>
    <row r="6" spans="1:9" ht="27.6" x14ac:dyDescent="0.25">
      <c r="A6" s="170" t="s">
        <v>31</v>
      </c>
      <c r="B6" s="59" t="s">
        <v>133</v>
      </c>
      <c r="C6" s="18">
        <v>0.2</v>
      </c>
      <c r="D6" s="32"/>
      <c r="E6" s="33"/>
      <c r="F6" s="26"/>
      <c r="G6" s="24"/>
      <c r="H6" s="17"/>
      <c r="I6" s="33"/>
    </row>
    <row r="7" spans="1:9" ht="27.6" x14ac:dyDescent="0.25">
      <c r="A7" s="170"/>
      <c r="B7" s="35" t="s">
        <v>134</v>
      </c>
      <c r="C7" s="19">
        <v>0.35</v>
      </c>
      <c r="D7" s="16"/>
      <c r="E7" s="34"/>
      <c r="F7" s="12"/>
      <c r="G7" s="25"/>
      <c r="H7" s="16"/>
      <c r="I7" s="34"/>
    </row>
    <row r="8" spans="1:9" ht="27.6" x14ac:dyDescent="0.25">
      <c r="A8" s="170"/>
      <c r="B8" s="20" t="s">
        <v>72</v>
      </c>
      <c r="C8" s="19">
        <v>0.25</v>
      </c>
      <c r="D8" s="16"/>
      <c r="E8" s="34"/>
      <c r="F8" s="12"/>
      <c r="G8" s="25"/>
      <c r="H8" s="16"/>
      <c r="I8" s="34"/>
    </row>
    <row r="9" spans="1:9" ht="42" thickBot="1" x14ac:dyDescent="0.3">
      <c r="A9" s="170"/>
      <c r="B9" s="20" t="s">
        <v>135</v>
      </c>
      <c r="C9" s="19">
        <v>0.2</v>
      </c>
      <c r="D9" s="16"/>
      <c r="E9" s="34"/>
      <c r="F9" s="12"/>
      <c r="G9" s="25"/>
      <c r="H9" s="16"/>
      <c r="I9" s="34"/>
    </row>
    <row r="10" spans="1:9" ht="16.5" customHeight="1" thickBot="1" x14ac:dyDescent="0.3">
      <c r="A10" s="163" t="s">
        <v>27</v>
      </c>
      <c r="B10" s="164"/>
      <c r="C10" s="11">
        <f>SUM(C6:C9)</f>
        <v>1</v>
      </c>
      <c r="D10" s="63">
        <f>SUMPRODUCT($C$6:$C$9,D$6:D$9)*10</f>
        <v>0</v>
      </c>
      <c r="E10" s="64"/>
      <c r="F10" s="63">
        <f>SUMPRODUCT($C$6:$C$9,F$6:F$9)*10</f>
        <v>0</v>
      </c>
      <c r="G10" s="64"/>
      <c r="H10" s="63">
        <f>SUMPRODUCT($C$6:$C$9,H$6:H$9)*10</f>
        <v>0</v>
      </c>
      <c r="I10" s="64"/>
    </row>
    <row r="11" spans="1:9" ht="21" x14ac:dyDescent="0.25">
      <c r="A11" s="165" t="s">
        <v>127</v>
      </c>
      <c r="B11" s="166"/>
      <c r="C11" s="166"/>
      <c r="D11" s="166"/>
      <c r="E11" s="166"/>
      <c r="F11" s="166"/>
      <c r="G11" s="166"/>
      <c r="H11" s="166"/>
      <c r="I11" s="167"/>
    </row>
    <row r="12" spans="1:9" ht="16.2" thickBot="1" x14ac:dyDescent="0.3">
      <c r="A12" s="168" t="s">
        <v>132</v>
      </c>
      <c r="B12" s="169"/>
      <c r="C12" s="69" t="s">
        <v>5</v>
      </c>
      <c r="D12" s="22" t="s">
        <v>33</v>
      </c>
      <c r="E12" s="23" t="s">
        <v>34</v>
      </c>
      <c r="F12" s="22" t="s">
        <v>33</v>
      </c>
      <c r="G12" s="23" t="s">
        <v>34</v>
      </c>
      <c r="H12" s="27" t="s">
        <v>33</v>
      </c>
      <c r="I12" s="23" t="s">
        <v>34</v>
      </c>
    </row>
    <row r="13" spans="1:9" ht="27.6" x14ac:dyDescent="0.25">
      <c r="A13" s="170" t="s">
        <v>31</v>
      </c>
      <c r="B13" s="59" t="s">
        <v>133</v>
      </c>
      <c r="C13" s="18">
        <v>0.2</v>
      </c>
      <c r="D13" s="32"/>
      <c r="E13" s="33"/>
      <c r="F13" s="26"/>
      <c r="G13" s="24"/>
      <c r="H13" s="17"/>
      <c r="I13" s="33"/>
    </row>
    <row r="14" spans="1:9" ht="27.6" x14ac:dyDescent="0.25">
      <c r="A14" s="170"/>
      <c r="B14" s="35" t="s">
        <v>134</v>
      </c>
      <c r="C14" s="19">
        <v>0.35</v>
      </c>
      <c r="D14" s="16"/>
      <c r="E14" s="34"/>
      <c r="F14" s="12"/>
      <c r="G14" s="25"/>
      <c r="H14" s="16"/>
      <c r="I14" s="34"/>
    </row>
    <row r="15" spans="1:9" ht="27.6" x14ac:dyDescent="0.25">
      <c r="A15" s="170"/>
      <c r="B15" s="20" t="s">
        <v>72</v>
      </c>
      <c r="C15" s="19">
        <v>0.25</v>
      </c>
      <c r="D15" s="16"/>
      <c r="E15" s="34"/>
      <c r="F15" s="12"/>
      <c r="G15" s="25"/>
      <c r="H15" s="16"/>
      <c r="I15" s="34"/>
    </row>
    <row r="16" spans="1:9" ht="42" thickBot="1" x14ac:dyDescent="0.3">
      <c r="A16" s="170"/>
      <c r="B16" s="20" t="s">
        <v>135</v>
      </c>
      <c r="C16" s="19">
        <v>0.2</v>
      </c>
      <c r="D16" s="16"/>
      <c r="E16" s="34"/>
      <c r="F16" s="12"/>
      <c r="G16" s="25"/>
      <c r="H16" s="16"/>
      <c r="I16" s="34"/>
    </row>
    <row r="17" spans="1:9" ht="16.2" thickBot="1" x14ac:dyDescent="0.3">
      <c r="A17" s="163" t="s">
        <v>27</v>
      </c>
      <c r="B17" s="164"/>
      <c r="C17" s="11">
        <f>SUM(C13:C16)</f>
        <v>1</v>
      </c>
      <c r="D17" s="63">
        <f>SUMPRODUCT($C$13:$C$16,D$13:D$16)*10</f>
        <v>0</v>
      </c>
      <c r="E17" s="64"/>
      <c r="F17" s="63">
        <f>SUMPRODUCT($C$13:$C$16,F$13:F$16)*10</f>
        <v>0</v>
      </c>
      <c r="G17" s="64"/>
      <c r="H17" s="63">
        <f>SUMPRODUCT($C$13:$C$16,H$13:H$16)*10</f>
        <v>0</v>
      </c>
      <c r="I17" s="64"/>
    </row>
    <row r="18" spans="1:9" ht="21" x14ac:dyDescent="0.25">
      <c r="A18" s="165" t="s">
        <v>128</v>
      </c>
      <c r="B18" s="166"/>
      <c r="C18" s="166"/>
      <c r="D18" s="166"/>
      <c r="E18" s="166"/>
      <c r="F18" s="166"/>
      <c r="G18" s="166"/>
      <c r="H18" s="166"/>
      <c r="I18" s="167"/>
    </row>
    <row r="19" spans="1:9" ht="16.2" thickBot="1" x14ac:dyDescent="0.3">
      <c r="A19" s="168" t="s">
        <v>132</v>
      </c>
      <c r="B19" s="169"/>
      <c r="C19" s="69" t="s">
        <v>5</v>
      </c>
      <c r="D19" s="22" t="s">
        <v>33</v>
      </c>
      <c r="E19" s="23" t="s">
        <v>34</v>
      </c>
      <c r="F19" s="22" t="s">
        <v>33</v>
      </c>
      <c r="G19" s="23" t="s">
        <v>34</v>
      </c>
      <c r="H19" s="27" t="s">
        <v>33</v>
      </c>
      <c r="I19" s="23" t="s">
        <v>34</v>
      </c>
    </row>
    <row r="20" spans="1:9" ht="27.6" x14ac:dyDescent="0.25">
      <c r="A20" s="170" t="s">
        <v>31</v>
      </c>
      <c r="B20" s="59" t="s">
        <v>133</v>
      </c>
      <c r="C20" s="18">
        <v>0.2</v>
      </c>
      <c r="D20" s="32"/>
      <c r="E20" s="33"/>
      <c r="F20" s="26"/>
      <c r="G20" s="24"/>
      <c r="H20" s="17"/>
      <c r="I20" s="33"/>
    </row>
    <row r="21" spans="1:9" ht="27.6" x14ac:dyDescent="0.25">
      <c r="A21" s="170"/>
      <c r="B21" s="35" t="s">
        <v>134</v>
      </c>
      <c r="C21" s="19">
        <v>0.35</v>
      </c>
      <c r="D21" s="16"/>
      <c r="E21" s="34"/>
      <c r="F21" s="12"/>
      <c r="G21" s="25"/>
      <c r="H21" s="16"/>
      <c r="I21" s="34"/>
    </row>
    <row r="22" spans="1:9" ht="27.6" x14ac:dyDescent="0.25">
      <c r="A22" s="170"/>
      <c r="B22" s="20" t="s">
        <v>72</v>
      </c>
      <c r="C22" s="19">
        <v>0.25</v>
      </c>
      <c r="D22" s="16"/>
      <c r="E22" s="34"/>
      <c r="F22" s="12"/>
      <c r="G22" s="25"/>
      <c r="H22" s="16"/>
      <c r="I22" s="34"/>
    </row>
    <row r="23" spans="1:9" ht="42" thickBot="1" x14ac:dyDescent="0.3">
      <c r="A23" s="170"/>
      <c r="B23" s="20" t="s">
        <v>135</v>
      </c>
      <c r="C23" s="19">
        <v>0.2</v>
      </c>
      <c r="D23" s="16"/>
      <c r="E23" s="34"/>
      <c r="F23" s="12"/>
      <c r="G23" s="25"/>
      <c r="H23" s="16"/>
      <c r="I23" s="34"/>
    </row>
    <row r="24" spans="1:9" ht="16.2" thickBot="1" x14ac:dyDescent="0.3">
      <c r="A24" s="163" t="s">
        <v>27</v>
      </c>
      <c r="B24" s="164"/>
      <c r="C24" s="11">
        <f>SUM(C20:C23)</f>
        <v>1</v>
      </c>
      <c r="D24" s="63">
        <f>SUMPRODUCT($C$20:$C$23,D$20:D$23)*10</f>
        <v>0</v>
      </c>
      <c r="E24" s="64"/>
      <c r="F24" s="63">
        <f>SUMPRODUCT($C$20:$C$23,F$20:F$23)*10</f>
        <v>0</v>
      </c>
      <c r="G24" s="64"/>
      <c r="H24" s="63">
        <f>SUMPRODUCT($C$20:$C$23,H$20:H$23)*10</f>
        <v>0</v>
      </c>
      <c r="I24" s="64"/>
    </row>
    <row r="25" spans="1:9" ht="41.25" customHeight="1" x14ac:dyDescent="0.25">
      <c r="A25" s="165" t="s">
        <v>129</v>
      </c>
      <c r="B25" s="166"/>
      <c r="C25" s="166"/>
      <c r="D25" s="166"/>
      <c r="E25" s="166"/>
      <c r="F25" s="166"/>
      <c r="G25" s="166"/>
      <c r="H25" s="166"/>
      <c r="I25" s="167"/>
    </row>
    <row r="26" spans="1:9" ht="16.2" thickBot="1" x14ac:dyDescent="0.3">
      <c r="A26" s="168" t="s">
        <v>132</v>
      </c>
      <c r="B26" s="169"/>
      <c r="C26" s="69" t="s">
        <v>5</v>
      </c>
      <c r="D26" s="22" t="s">
        <v>33</v>
      </c>
      <c r="E26" s="23" t="s">
        <v>34</v>
      </c>
      <c r="F26" s="22" t="s">
        <v>33</v>
      </c>
      <c r="G26" s="23" t="s">
        <v>34</v>
      </c>
      <c r="H26" s="27" t="s">
        <v>33</v>
      </c>
      <c r="I26" s="23" t="s">
        <v>34</v>
      </c>
    </row>
    <row r="27" spans="1:9" ht="27.6" x14ac:dyDescent="0.25">
      <c r="A27" s="170" t="s">
        <v>31</v>
      </c>
      <c r="B27" s="59" t="s">
        <v>133</v>
      </c>
      <c r="C27" s="18">
        <v>0.2</v>
      </c>
      <c r="D27" s="32"/>
      <c r="E27" s="33"/>
      <c r="F27" s="26"/>
      <c r="G27" s="24"/>
      <c r="H27" s="17"/>
      <c r="I27" s="33"/>
    </row>
    <row r="28" spans="1:9" ht="27.6" x14ac:dyDescent="0.25">
      <c r="A28" s="170"/>
      <c r="B28" s="35" t="s">
        <v>134</v>
      </c>
      <c r="C28" s="19">
        <v>0.35</v>
      </c>
      <c r="D28" s="16"/>
      <c r="E28" s="34"/>
      <c r="F28" s="12"/>
      <c r="G28" s="25"/>
      <c r="H28" s="16"/>
      <c r="I28" s="34"/>
    </row>
    <row r="29" spans="1:9" ht="27.6" x14ac:dyDescent="0.25">
      <c r="A29" s="170"/>
      <c r="B29" s="20" t="s">
        <v>72</v>
      </c>
      <c r="C29" s="19">
        <v>0.25</v>
      </c>
      <c r="D29" s="16"/>
      <c r="E29" s="34"/>
      <c r="F29" s="12"/>
      <c r="G29" s="25"/>
      <c r="H29" s="16"/>
      <c r="I29" s="34"/>
    </row>
    <row r="30" spans="1:9" ht="42" thickBot="1" x14ac:dyDescent="0.3">
      <c r="A30" s="170"/>
      <c r="B30" s="20" t="s">
        <v>135</v>
      </c>
      <c r="C30" s="19">
        <v>0.2</v>
      </c>
      <c r="D30" s="16"/>
      <c r="E30" s="34"/>
      <c r="F30" s="12"/>
      <c r="G30" s="25"/>
      <c r="H30" s="16"/>
      <c r="I30" s="34"/>
    </row>
    <row r="31" spans="1:9" ht="16.2" thickBot="1" x14ac:dyDescent="0.3">
      <c r="A31" s="163" t="s">
        <v>27</v>
      </c>
      <c r="B31" s="164"/>
      <c r="C31" s="11">
        <f>SUM(C27:C30)</f>
        <v>1</v>
      </c>
      <c r="D31" s="63">
        <f>SUMPRODUCT($C$27:$C$30,D$27:D$30)*10</f>
        <v>0</v>
      </c>
      <c r="E31" s="64"/>
      <c r="F31" s="63">
        <f>SUMPRODUCT($C$27:$C$30,F$27:F$30)*10</f>
        <v>0</v>
      </c>
      <c r="G31" s="64"/>
      <c r="H31" s="63">
        <f>SUMPRODUCT($C$27:$C$30,H$27:H$30)*10</f>
        <v>0</v>
      </c>
      <c r="I31" s="64"/>
    </row>
  </sheetData>
  <mergeCells count="23">
    <mergeCell ref="A4:I4"/>
    <mergeCell ref="A1:C3"/>
    <mergeCell ref="A11:I11"/>
    <mergeCell ref="A12:B12"/>
    <mergeCell ref="A10:B10"/>
    <mergeCell ref="A6:A9"/>
    <mergeCell ref="A5:B5"/>
    <mergeCell ref="H1:I1"/>
    <mergeCell ref="H2:I3"/>
    <mergeCell ref="D1:E1"/>
    <mergeCell ref="D2:E3"/>
    <mergeCell ref="F2:G3"/>
    <mergeCell ref="F1:G1"/>
    <mergeCell ref="A13:A16"/>
    <mergeCell ref="A17:B17"/>
    <mergeCell ref="A18:I18"/>
    <mergeCell ref="A19:B19"/>
    <mergeCell ref="A20:A23"/>
    <mergeCell ref="A24:B24"/>
    <mergeCell ref="A25:I25"/>
    <mergeCell ref="A26:B26"/>
    <mergeCell ref="A27:A30"/>
    <mergeCell ref="A31:B31"/>
  </mergeCells>
  <conditionalFormatting sqref="D10">
    <cfRule type="cellIs" dxfId="23" priority="39" operator="greaterThanOrEqual">
      <formula>70</formula>
    </cfRule>
    <cfRule type="cellIs" dxfId="22" priority="42" operator="lessThan">
      <formula>70</formula>
    </cfRule>
  </conditionalFormatting>
  <conditionalFormatting sqref="F10">
    <cfRule type="cellIs" dxfId="21" priority="33" operator="greaterThanOrEqual">
      <formula>70</formula>
    </cfRule>
    <cfRule type="cellIs" dxfId="20" priority="34" operator="lessThan">
      <formula>70</formula>
    </cfRule>
  </conditionalFormatting>
  <conditionalFormatting sqref="H10">
    <cfRule type="cellIs" dxfId="19" priority="31" operator="greaterThanOrEqual">
      <formula>70</formula>
    </cfRule>
    <cfRule type="cellIs" dxfId="18" priority="32" operator="lessThan">
      <formula>70</formula>
    </cfRule>
  </conditionalFormatting>
  <conditionalFormatting sqref="D17">
    <cfRule type="cellIs" dxfId="17" priority="29" operator="greaterThanOrEqual">
      <formula>70</formula>
    </cfRule>
    <cfRule type="cellIs" dxfId="16" priority="30" operator="lessThan">
      <formula>70</formula>
    </cfRule>
  </conditionalFormatting>
  <conditionalFormatting sqref="D24">
    <cfRule type="cellIs" dxfId="15" priority="23" operator="greaterThanOrEqual">
      <formula>70</formula>
    </cfRule>
    <cfRule type="cellIs" dxfId="14" priority="24" operator="lessThan">
      <formula>70</formula>
    </cfRule>
  </conditionalFormatting>
  <conditionalFormatting sqref="D31">
    <cfRule type="cellIs" dxfId="13" priority="17" operator="greaterThanOrEqual">
      <formula>70</formula>
    </cfRule>
    <cfRule type="cellIs" dxfId="12" priority="18" operator="lessThan">
      <formula>70</formula>
    </cfRule>
  </conditionalFormatting>
  <conditionalFormatting sqref="F17">
    <cfRule type="cellIs" dxfId="11" priority="11" operator="greaterThanOrEqual">
      <formula>70</formula>
    </cfRule>
    <cfRule type="cellIs" dxfId="10" priority="12" operator="lessThan">
      <formula>70</formula>
    </cfRule>
  </conditionalFormatting>
  <conditionalFormatting sqref="H17">
    <cfRule type="cellIs" dxfId="9" priority="9" operator="greaterThanOrEqual">
      <formula>70</formula>
    </cfRule>
    <cfRule type="cellIs" dxfId="8" priority="10" operator="lessThan">
      <formula>70</formula>
    </cfRule>
  </conditionalFormatting>
  <conditionalFormatting sqref="F24">
    <cfRule type="cellIs" dxfId="7" priority="7" operator="greaterThanOrEqual">
      <formula>70</formula>
    </cfRule>
    <cfRule type="cellIs" dxfId="6" priority="8" operator="lessThan">
      <formula>70</formula>
    </cfRule>
  </conditionalFormatting>
  <conditionalFormatting sqref="H24">
    <cfRule type="cellIs" dxfId="5" priority="5" operator="greaterThanOrEqual">
      <formula>70</formula>
    </cfRule>
    <cfRule type="cellIs" dxfId="4" priority="6" operator="lessThan">
      <formula>70</formula>
    </cfRule>
  </conditionalFormatting>
  <conditionalFormatting sqref="F31">
    <cfRule type="cellIs" dxfId="3" priority="3" operator="greaterThanOrEqual">
      <formula>70</formula>
    </cfRule>
    <cfRule type="cellIs" dxfId="2" priority="4" operator="lessThan">
      <formula>70</formula>
    </cfRule>
  </conditionalFormatting>
  <conditionalFormatting sqref="H31">
    <cfRule type="cellIs" dxfId="1" priority="1" operator="greaterThanOrEqual">
      <formula>70</formula>
    </cfRule>
    <cfRule type="cellIs" dxfId="0" priority="2" operator="lessThan">
      <formula>70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rightToLeft="1" workbookViewId="0">
      <pane xSplit="2" ySplit="2" topLeftCell="C3" activePane="bottomRight" state="frozen"/>
      <selection pane="topRight" activeCell="C1" sqref="C1"/>
      <selection pane="bottomLeft" activeCell="A3" sqref="A3"/>
      <selection pane="bottomRight" activeCell="A28" sqref="A28:B28"/>
    </sheetView>
  </sheetViews>
  <sheetFormatPr defaultRowHeight="13.8" x14ac:dyDescent="0.25"/>
  <cols>
    <col min="1" max="1" width="12.19921875" customWidth="1"/>
    <col min="2" max="2" width="39.3984375" customWidth="1"/>
    <col min="4" max="4" width="19.19921875" customWidth="1"/>
    <col min="8" max="8" width="23.09765625" customWidth="1"/>
  </cols>
  <sheetData>
    <row r="1" spans="1:8" ht="16.2" thickBot="1" x14ac:dyDescent="0.3">
      <c r="A1" s="171" t="s">
        <v>144</v>
      </c>
      <c r="B1" s="171"/>
      <c r="C1" s="175" t="s">
        <v>28</v>
      </c>
      <c r="D1" s="176"/>
      <c r="E1" s="175" t="s">
        <v>29</v>
      </c>
      <c r="F1" s="176"/>
      <c r="G1" s="175" t="s">
        <v>30</v>
      </c>
      <c r="H1" s="176"/>
    </row>
    <row r="2" spans="1:8" ht="14.25" customHeight="1" x14ac:dyDescent="0.25">
      <c r="A2" s="190"/>
      <c r="B2" s="190"/>
      <c r="C2" s="191">
        <f>'תנאי-סף'!C2</f>
        <v>0</v>
      </c>
      <c r="D2" s="192"/>
      <c r="E2" s="193">
        <f>'תנאי-סף'!D2</f>
        <v>0</v>
      </c>
      <c r="F2" s="194"/>
      <c r="G2" s="193">
        <f>'תנאי-סף'!E2</f>
        <v>0</v>
      </c>
      <c r="H2" s="194"/>
    </row>
    <row r="3" spans="1:8" ht="20.25" customHeight="1" x14ac:dyDescent="0.25">
      <c r="A3" s="185" t="s">
        <v>151</v>
      </c>
      <c r="B3" s="186"/>
      <c r="C3" s="186"/>
      <c r="D3" s="186"/>
      <c r="E3" s="186"/>
      <c r="F3" s="186"/>
      <c r="G3" s="186"/>
      <c r="H3" s="187"/>
    </row>
    <row r="4" spans="1:8" ht="80.25" customHeight="1" thickBot="1" x14ac:dyDescent="0.3">
      <c r="A4" s="188" t="s">
        <v>145</v>
      </c>
      <c r="B4" s="189"/>
      <c r="C4" s="22" t="s">
        <v>33</v>
      </c>
      <c r="D4" s="23" t="s">
        <v>34</v>
      </c>
      <c r="E4" s="22" t="s">
        <v>33</v>
      </c>
      <c r="F4" s="23" t="s">
        <v>34</v>
      </c>
      <c r="G4" s="27" t="s">
        <v>33</v>
      </c>
      <c r="H4" s="23" t="s">
        <v>34</v>
      </c>
    </row>
    <row r="5" spans="1:8" x14ac:dyDescent="0.25">
      <c r="A5" s="170" t="s">
        <v>31</v>
      </c>
      <c r="B5" s="59" t="s">
        <v>146</v>
      </c>
      <c r="C5" s="32"/>
      <c r="D5" s="33"/>
      <c r="E5" s="26"/>
      <c r="F5" s="24"/>
      <c r="G5" s="17"/>
      <c r="H5" s="33"/>
    </row>
    <row r="6" spans="1:8" x14ac:dyDescent="0.25">
      <c r="A6" s="170"/>
      <c r="B6" s="35" t="s">
        <v>147</v>
      </c>
      <c r="C6" s="16"/>
      <c r="D6" s="34"/>
      <c r="E6" s="12"/>
      <c r="F6" s="25"/>
      <c r="G6" s="16"/>
      <c r="H6" s="34"/>
    </row>
    <row r="7" spans="1:8" x14ac:dyDescent="0.25">
      <c r="A7" s="170"/>
      <c r="B7" s="20" t="s">
        <v>148</v>
      </c>
      <c r="C7" s="16"/>
      <c r="D7" s="34"/>
      <c r="E7" s="12"/>
      <c r="F7" s="25"/>
      <c r="G7" s="16"/>
      <c r="H7" s="34"/>
    </row>
    <row r="8" spans="1:8" x14ac:dyDescent="0.25">
      <c r="A8" s="170"/>
      <c r="B8" s="20" t="s">
        <v>149</v>
      </c>
      <c r="C8" s="16"/>
      <c r="D8" s="34"/>
      <c r="E8" s="12"/>
      <c r="F8" s="25"/>
      <c r="G8" s="16"/>
      <c r="H8" s="34"/>
    </row>
    <row r="9" spans="1:8" ht="14.4" thickBot="1" x14ac:dyDescent="0.3">
      <c r="A9" s="170"/>
      <c r="B9" s="20" t="s">
        <v>150</v>
      </c>
      <c r="C9" s="16"/>
      <c r="D9" s="34"/>
      <c r="E9" s="12"/>
      <c r="F9" s="25"/>
      <c r="G9" s="16"/>
      <c r="H9" s="34"/>
    </row>
    <row r="10" spans="1:8" ht="16.2" thickBot="1" x14ac:dyDescent="0.3">
      <c r="A10" s="163" t="s">
        <v>27</v>
      </c>
      <c r="B10" s="164"/>
      <c r="C10" s="63">
        <f>SUM(C$5:C$9)/5</f>
        <v>0</v>
      </c>
      <c r="D10" s="64"/>
      <c r="E10" s="63">
        <f>SUM(E$5:E$9)/5</f>
        <v>0</v>
      </c>
      <c r="F10" s="64"/>
      <c r="G10" s="63">
        <f>SUM(G$5:G$9)/5</f>
        <v>0</v>
      </c>
      <c r="H10" s="64"/>
    </row>
    <row r="11" spans="1:8" ht="21" x14ac:dyDescent="0.25">
      <c r="A11" s="185" t="s">
        <v>152</v>
      </c>
      <c r="B11" s="186"/>
      <c r="C11" s="186"/>
      <c r="D11" s="186"/>
      <c r="E11" s="186"/>
      <c r="F11" s="186"/>
      <c r="G11" s="186"/>
      <c r="H11" s="187"/>
    </row>
    <row r="12" spans="1:8" ht="16.2" thickBot="1" x14ac:dyDescent="0.3">
      <c r="A12" s="188"/>
      <c r="B12" s="189"/>
      <c r="C12" s="22" t="s">
        <v>33</v>
      </c>
      <c r="D12" s="23" t="s">
        <v>34</v>
      </c>
      <c r="E12" s="22" t="s">
        <v>33</v>
      </c>
      <c r="F12" s="23" t="s">
        <v>34</v>
      </c>
      <c r="G12" s="27" t="s">
        <v>33</v>
      </c>
      <c r="H12" s="23" t="s">
        <v>34</v>
      </c>
    </row>
    <row r="13" spans="1:8" x14ac:dyDescent="0.25">
      <c r="A13" s="170" t="s">
        <v>31</v>
      </c>
      <c r="B13" s="59" t="s">
        <v>146</v>
      </c>
      <c r="C13" s="32"/>
      <c r="D13" s="33"/>
      <c r="E13" s="26"/>
      <c r="F13" s="24"/>
      <c r="G13" s="17"/>
      <c r="H13" s="33"/>
    </row>
    <row r="14" spans="1:8" x14ac:dyDescent="0.25">
      <c r="A14" s="170"/>
      <c r="B14" s="35" t="s">
        <v>147</v>
      </c>
      <c r="C14" s="16"/>
      <c r="D14" s="34"/>
      <c r="E14" s="12"/>
      <c r="F14" s="25"/>
      <c r="G14" s="16"/>
      <c r="H14" s="34"/>
    </row>
    <row r="15" spans="1:8" x14ac:dyDescent="0.25">
      <c r="A15" s="170"/>
      <c r="B15" s="20" t="s">
        <v>148</v>
      </c>
      <c r="C15" s="16"/>
      <c r="D15" s="34"/>
      <c r="E15" s="12"/>
      <c r="F15" s="25"/>
      <c r="G15" s="16"/>
      <c r="H15" s="34"/>
    </row>
    <row r="16" spans="1:8" x14ac:dyDescent="0.25">
      <c r="A16" s="170"/>
      <c r="B16" s="20" t="s">
        <v>149</v>
      </c>
      <c r="C16" s="16"/>
      <c r="D16" s="34"/>
      <c r="E16" s="12"/>
      <c r="F16" s="25"/>
      <c r="G16" s="16"/>
      <c r="H16" s="34"/>
    </row>
    <row r="17" spans="1:8" ht="14.4" thickBot="1" x14ac:dyDescent="0.3">
      <c r="A17" s="170"/>
      <c r="B17" s="20" t="s">
        <v>150</v>
      </c>
      <c r="C17" s="16"/>
      <c r="D17" s="34"/>
      <c r="E17" s="12"/>
      <c r="F17" s="25"/>
      <c r="G17" s="16"/>
      <c r="H17" s="34"/>
    </row>
    <row r="18" spans="1:8" ht="16.2" thickBot="1" x14ac:dyDescent="0.3">
      <c r="A18" s="163" t="s">
        <v>27</v>
      </c>
      <c r="B18" s="164"/>
      <c r="C18" s="63">
        <f>SUM(C$13:C$17)/5</f>
        <v>0</v>
      </c>
      <c r="D18" s="64"/>
      <c r="E18" s="63">
        <f>SUM(E$13:E$17)/5</f>
        <v>0</v>
      </c>
      <c r="F18" s="64"/>
      <c r="G18" s="63">
        <f>SUM(G$13:G$17)/5</f>
        <v>0</v>
      </c>
      <c r="H18" s="64"/>
    </row>
    <row r="19" spans="1:8" ht="21" x14ac:dyDescent="0.25">
      <c r="A19" s="185" t="s">
        <v>153</v>
      </c>
      <c r="B19" s="186"/>
      <c r="C19" s="186"/>
      <c r="D19" s="186"/>
      <c r="E19" s="186"/>
      <c r="F19" s="186"/>
      <c r="G19" s="186"/>
      <c r="H19" s="187"/>
    </row>
    <row r="20" spans="1:8" ht="16.2" thickBot="1" x14ac:dyDescent="0.3">
      <c r="A20" s="188"/>
      <c r="B20" s="189"/>
      <c r="C20" s="22" t="s">
        <v>33</v>
      </c>
      <c r="D20" s="23" t="s">
        <v>34</v>
      </c>
      <c r="E20" s="22" t="s">
        <v>33</v>
      </c>
      <c r="F20" s="23" t="s">
        <v>34</v>
      </c>
      <c r="G20" s="27" t="s">
        <v>33</v>
      </c>
      <c r="H20" s="23" t="s">
        <v>34</v>
      </c>
    </row>
    <row r="21" spans="1:8" x14ac:dyDescent="0.25">
      <c r="A21" s="170" t="s">
        <v>31</v>
      </c>
      <c r="B21" s="59" t="s">
        <v>146</v>
      </c>
      <c r="C21" s="32"/>
      <c r="D21" s="33"/>
      <c r="E21" s="26"/>
      <c r="F21" s="24"/>
      <c r="G21" s="17"/>
      <c r="H21" s="33"/>
    </row>
    <row r="22" spans="1:8" x14ac:dyDescent="0.25">
      <c r="A22" s="170"/>
      <c r="B22" s="35" t="s">
        <v>147</v>
      </c>
      <c r="C22" s="16"/>
      <c r="D22" s="34"/>
      <c r="E22" s="12"/>
      <c r="F22" s="25"/>
      <c r="G22" s="16"/>
      <c r="H22" s="34"/>
    </row>
    <row r="23" spans="1:8" x14ac:dyDescent="0.25">
      <c r="A23" s="170"/>
      <c r="B23" s="20" t="s">
        <v>148</v>
      </c>
      <c r="C23" s="16"/>
      <c r="D23" s="34"/>
      <c r="E23" s="12"/>
      <c r="F23" s="25"/>
      <c r="G23" s="16"/>
      <c r="H23" s="34"/>
    </row>
    <row r="24" spans="1:8" x14ac:dyDescent="0.25">
      <c r="A24" s="170"/>
      <c r="B24" s="20" t="s">
        <v>149</v>
      </c>
      <c r="C24" s="16"/>
      <c r="D24" s="34"/>
      <c r="E24" s="12"/>
      <c r="F24" s="25"/>
      <c r="G24" s="16"/>
      <c r="H24" s="34"/>
    </row>
    <row r="25" spans="1:8" ht="14.4" thickBot="1" x14ac:dyDescent="0.3">
      <c r="A25" s="170"/>
      <c r="B25" s="20" t="s">
        <v>150</v>
      </c>
      <c r="C25" s="16"/>
      <c r="D25" s="34"/>
      <c r="E25" s="12"/>
      <c r="F25" s="25"/>
      <c r="G25" s="16"/>
      <c r="H25" s="34"/>
    </row>
    <row r="26" spans="1:8" ht="16.2" thickBot="1" x14ac:dyDescent="0.3">
      <c r="A26" s="163" t="s">
        <v>27</v>
      </c>
      <c r="B26" s="164"/>
      <c r="C26" s="63">
        <f>SUM(C$21:C$25)/5</f>
        <v>0</v>
      </c>
      <c r="D26" s="64"/>
      <c r="E26" s="63">
        <f>SUM(E$21:E$25)/5</f>
        <v>0</v>
      </c>
      <c r="F26" s="64"/>
      <c r="G26" s="63">
        <f>SUM(G$21:G$25)/5</f>
        <v>0</v>
      </c>
      <c r="H26" s="64"/>
    </row>
    <row r="27" spans="1:8" ht="34.5" customHeight="1" x14ac:dyDescent="0.25">
      <c r="A27" s="185" t="s">
        <v>154</v>
      </c>
      <c r="B27" s="186"/>
      <c r="C27" s="186"/>
      <c r="D27" s="186"/>
      <c r="E27" s="186"/>
      <c r="F27" s="186"/>
      <c r="G27" s="186"/>
      <c r="H27" s="187"/>
    </row>
    <row r="28" spans="1:8" ht="16.2" thickBot="1" x14ac:dyDescent="0.3">
      <c r="A28" s="188"/>
      <c r="B28" s="189"/>
      <c r="C28" s="22" t="s">
        <v>33</v>
      </c>
      <c r="D28" s="23" t="s">
        <v>34</v>
      </c>
      <c r="E28" s="22" t="s">
        <v>33</v>
      </c>
      <c r="F28" s="23" t="s">
        <v>34</v>
      </c>
      <c r="G28" s="27" t="s">
        <v>33</v>
      </c>
      <c r="H28" s="23" t="s">
        <v>34</v>
      </c>
    </row>
    <row r="29" spans="1:8" x14ac:dyDescent="0.25">
      <c r="A29" s="170" t="s">
        <v>31</v>
      </c>
      <c r="B29" s="59" t="s">
        <v>146</v>
      </c>
      <c r="C29" s="32"/>
      <c r="D29" s="33"/>
      <c r="E29" s="26"/>
      <c r="F29" s="24"/>
      <c r="G29" s="17"/>
      <c r="H29" s="33"/>
    </row>
    <row r="30" spans="1:8" x14ac:dyDescent="0.25">
      <c r="A30" s="170"/>
      <c r="B30" s="35" t="s">
        <v>147</v>
      </c>
      <c r="C30" s="16"/>
      <c r="D30" s="34"/>
      <c r="E30" s="12"/>
      <c r="F30" s="25"/>
      <c r="G30" s="16"/>
      <c r="H30" s="34"/>
    </row>
    <row r="31" spans="1:8" x14ac:dyDescent="0.25">
      <c r="A31" s="170"/>
      <c r="B31" s="20" t="s">
        <v>148</v>
      </c>
      <c r="C31" s="16"/>
      <c r="D31" s="34"/>
      <c r="E31" s="12"/>
      <c r="F31" s="25"/>
      <c r="G31" s="16"/>
      <c r="H31" s="34"/>
    </row>
    <row r="32" spans="1:8" x14ac:dyDescent="0.25">
      <c r="A32" s="170"/>
      <c r="B32" s="20" t="s">
        <v>149</v>
      </c>
      <c r="C32" s="16"/>
      <c r="D32" s="34"/>
      <c r="E32" s="12"/>
      <c r="F32" s="25"/>
      <c r="G32" s="16"/>
      <c r="H32" s="34"/>
    </row>
    <row r="33" spans="1:8" ht="14.4" thickBot="1" x14ac:dyDescent="0.3">
      <c r="A33" s="170"/>
      <c r="B33" s="20" t="s">
        <v>150</v>
      </c>
      <c r="C33" s="16"/>
      <c r="D33" s="34"/>
      <c r="E33" s="12"/>
      <c r="F33" s="25"/>
      <c r="G33" s="16"/>
      <c r="H33" s="34"/>
    </row>
    <row r="34" spans="1:8" ht="16.2" thickBot="1" x14ac:dyDescent="0.3">
      <c r="A34" s="163" t="s">
        <v>27</v>
      </c>
      <c r="B34" s="164"/>
      <c r="C34" s="63">
        <f>SUM(C$29:C$33)/5</f>
        <v>0</v>
      </c>
      <c r="D34" s="64"/>
      <c r="E34" s="63">
        <f>SUM(E$29:E$33)/5</f>
        <v>0</v>
      </c>
      <c r="F34" s="64"/>
      <c r="G34" s="63">
        <f>SUM(G$29:G$33)/5</f>
        <v>0</v>
      </c>
      <c r="H34" s="64"/>
    </row>
  </sheetData>
  <mergeCells count="23">
    <mergeCell ref="A4:B4"/>
    <mergeCell ref="A5:A9"/>
    <mergeCell ref="A10:B10"/>
    <mergeCell ref="A1:B2"/>
    <mergeCell ref="A3:H3"/>
    <mergeCell ref="C1:D1"/>
    <mergeCell ref="E1:F1"/>
    <mergeCell ref="G1:H1"/>
    <mergeCell ref="C2:D2"/>
    <mergeCell ref="E2:F2"/>
    <mergeCell ref="G2:H2"/>
    <mergeCell ref="A34:B34"/>
    <mergeCell ref="A11:H11"/>
    <mergeCell ref="A12:B12"/>
    <mergeCell ref="A13:A17"/>
    <mergeCell ref="A18:B18"/>
    <mergeCell ref="A19:H19"/>
    <mergeCell ref="A20:B20"/>
    <mergeCell ref="A21:A25"/>
    <mergeCell ref="A26:B26"/>
    <mergeCell ref="A27:H27"/>
    <mergeCell ref="A28:B28"/>
    <mergeCell ref="A29:A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rightToLeft="1" zoomScaleNormal="100" workbookViewId="0">
      <pane xSplit="1" ySplit="2" topLeftCell="B3" activePane="bottomRight" state="frozen"/>
      <selection pane="topRight" activeCell="B1" sqref="B1"/>
      <selection pane="bottomLeft" activeCell="A3" sqref="A3"/>
      <selection pane="bottomRight" activeCell="A3" sqref="A3:D3"/>
    </sheetView>
  </sheetViews>
  <sheetFormatPr defaultColWidth="9" defaultRowHeight="13.8" x14ac:dyDescent="0.25"/>
  <cols>
    <col min="1" max="1" width="21.69921875" style="36" customWidth="1"/>
    <col min="2" max="2" width="23.09765625" style="36" customWidth="1"/>
    <col min="3" max="3" width="24.8984375" style="36" customWidth="1"/>
    <col min="4" max="4" width="33.5" style="36" customWidth="1"/>
    <col min="5" max="16384" width="9" style="36"/>
  </cols>
  <sheetData>
    <row r="1" spans="1:4" x14ac:dyDescent="0.25">
      <c r="A1" s="201" t="s">
        <v>12</v>
      </c>
      <c r="B1" s="37">
        <v>1</v>
      </c>
      <c r="C1" s="37">
        <v>2</v>
      </c>
      <c r="D1" s="37">
        <v>3</v>
      </c>
    </row>
    <row r="2" spans="1:4" ht="44.25" customHeight="1" x14ac:dyDescent="0.25">
      <c r="A2" s="202"/>
      <c r="B2" s="38">
        <f>'תנאי-סף'!C2</f>
        <v>0</v>
      </c>
      <c r="C2" s="38">
        <f>'תנאי-סף'!D2</f>
        <v>0</v>
      </c>
      <c r="D2" s="38">
        <f>'תנאי-סף'!E2</f>
        <v>0</v>
      </c>
    </row>
    <row r="3" spans="1:4" x14ac:dyDescent="0.25">
      <c r="A3" s="203" t="s">
        <v>122</v>
      </c>
      <c r="B3" s="204"/>
      <c r="C3" s="204"/>
      <c r="D3" s="205"/>
    </row>
    <row r="4" spans="1:4" ht="18.75" customHeight="1" x14ac:dyDescent="0.25">
      <c r="A4" s="39" t="s">
        <v>35</v>
      </c>
      <c r="B4" s="67"/>
      <c r="C4" s="67"/>
      <c r="D4" s="67"/>
    </row>
    <row r="5" spans="1:4" ht="18.75" customHeight="1" x14ac:dyDescent="0.25">
      <c r="A5" s="40" t="s">
        <v>36</v>
      </c>
      <c r="B5" s="54">
        <f>B4*1.17</f>
        <v>0</v>
      </c>
      <c r="C5" s="54">
        <f>C4*1.17</f>
        <v>0</v>
      </c>
      <c r="D5" s="54">
        <f>D4*1.17</f>
        <v>0</v>
      </c>
    </row>
    <row r="6" spans="1:4" ht="18.75" customHeight="1" thickBot="1" x14ac:dyDescent="0.3">
      <c r="A6" s="41" t="s">
        <v>8</v>
      </c>
      <c r="B6" s="42">
        <f>IFERROR(MIN($B5,$C5,$D5)/B5*100,0)</f>
        <v>0</v>
      </c>
      <c r="C6" s="42">
        <f t="shared" ref="C6:D6" si="0">IFERROR(MIN($B5,$C5,$D5)/C5*100,0)</f>
        <v>0</v>
      </c>
      <c r="D6" s="42">
        <f t="shared" si="0"/>
        <v>0</v>
      </c>
    </row>
    <row r="7" spans="1:4" x14ac:dyDescent="0.25">
      <c r="A7" s="195" t="s">
        <v>123</v>
      </c>
      <c r="B7" s="196"/>
      <c r="C7" s="196"/>
      <c r="D7" s="197"/>
    </row>
    <row r="8" spans="1:4" x14ac:dyDescent="0.25">
      <c r="A8" s="39" t="s">
        <v>35</v>
      </c>
      <c r="B8" s="67"/>
      <c r="C8" s="67"/>
      <c r="D8" s="67"/>
    </row>
    <row r="9" spans="1:4" x14ac:dyDescent="0.25">
      <c r="A9" s="40" t="s">
        <v>36</v>
      </c>
      <c r="B9" s="54">
        <f>B8*1.17</f>
        <v>0</v>
      </c>
      <c r="C9" s="54">
        <f>C8*1.17</f>
        <v>0</v>
      </c>
      <c r="D9" s="54">
        <f>D8*1.17</f>
        <v>0</v>
      </c>
    </row>
    <row r="10" spans="1:4" ht="14.4" thickBot="1" x14ac:dyDescent="0.3">
      <c r="A10" s="41" t="s">
        <v>8</v>
      </c>
      <c r="B10" s="42">
        <f>IFERROR(MIN($B9,$C9,$D9)/B9*100,0)</f>
        <v>0</v>
      </c>
      <c r="C10" s="42">
        <f t="shared" ref="C10" si="1">IFERROR(MIN($B9,$C9,$D9)/C9*100,0)</f>
        <v>0</v>
      </c>
      <c r="D10" s="42">
        <f t="shared" ref="D10" si="2">IFERROR(MIN($B9,$C9,$D9)/D9*100,0)</f>
        <v>0</v>
      </c>
    </row>
    <row r="11" spans="1:4" x14ac:dyDescent="0.25">
      <c r="A11" s="195" t="s">
        <v>124</v>
      </c>
      <c r="B11" s="196"/>
      <c r="C11" s="196"/>
      <c r="D11" s="197"/>
    </row>
    <row r="12" spans="1:4" x14ac:dyDescent="0.25">
      <c r="A12" s="39" t="s">
        <v>35</v>
      </c>
      <c r="B12" s="67"/>
      <c r="C12" s="67"/>
      <c r="D12" s="67"/>
    </row>
    <row r="13" spans="1:4" x14ac:dyDescent="0.25">
      <c r="A13" s="40" t="s">
        <v>36</v>
      </c>
      <c r="B13" s="54">
        <f>B12*1.17</f>
        <v>0</v>
      </c>
      <c r="C13" s="54">
        <f>C12*1.17</f>
        <v>0</v>
      </c>
      <c r="D13" s="54">
        <f>D12*1.17</f>
        <v>0</v>
      </c>
    </row>
    <row r="14" spans="1:4" ht="14.4" thickBot="1" x14ac:dyDescent="0.3">
      <c r="A14" s="41" t="s">
        <v>8</v>
      </c>
      <c r="B14" s="42">
        <f>IFERROR(MIN($B13,$C13,$D13)/B13*100,0)</f>
        <v>0</v>
      </c>
      <c r="C14" s="42">
        <f t="shared" ref="C14" si="3">IFERROR(MIN($B13,$C13,$D13)/C13*100,0)</f>
        <v>0</v>
      </c>
      <c r="D14" s="42">
        <f t="shared" ref="D14" si="4">IFERROR(MIN($B13,$C13,$D13)/D13*100,0)</f>
        <v>0</v>
      </c>
    </row>
    <row r="15" spans="1:4" ht="29.25" customHeight="1" x14ac:dyDescent="0.25">
      <c r="A15" s="198" t="s">
        <v>125</v>
      </c>
      <c r="B15" s="199"/>
      <c r="C15" s="199"/>
      <c r="D15" s="200"/>
    </row>
    <row r="16" spans="1:4" x14ac:dyDescent="0.25">
      <c r="A16" s="39" t="s">
        <v>35</v>
      </c>
      <c r="B16" s="67"/>
      <c r="C16" s="67"/>
      <c r="D16" s="67"/>
    </row>
    <row r="17" spans="1:4" x14ac:dyDescent="0.25">
      <c r="A17" s="40" t="s">
        <v>36</v>
      </c>
      <c r="B17" s="54">
        <f>B16*1.17</f>
        <v>0</v>
      </c>
      <c r="C17" s="54">
        <f>C16*1.17</f>
        <v>0</v>
      </c>
      <c r="D17" s="54">
        <f>D16*1.17</f>
        <v>0</v>
      </c>
    </row>
    <row r="18" spans="1:4" ht="14.4" thickBot="1" x14ac:dyDescent="0.3">
      <c r="A18" s="41" t="s">
        <v>8</v>
      </c>
      <c r="B18" s="42">
        <f>IFERROR(MIN($B17,$C17,$D17)/B17*100,0)</f>
        <v>0</v>
      </c>
      <c r="C18" s="42">
        <f t="shared" ref="C18" si="5">IFERROR(MIN($B17,$C17,$D17)/C17*100,0)</f>
        <v>0</v>
      </c>
      <c r="D18" s="42">
        <f t="shared" ref="D18" si="6">IFERROR(MIN($B17,$C17,$D17)/D17*100,0)</f>
        <v>0</v>
      </c>
    </row>
  </sheetData>
  <mergeCells count="5">
    <mergeCell ref="A11:D11"/>
    <mergeCell ref="A15:D15"/>
    <mergeCell ref="A1:A2"/>
    <mergeCell ref="A3:D3"/>
    <mergeCell ref="A7:D7"/>
  </mergeCells>
  <pageMargins left="0.7" right="0.7" top="0.75" bottom="0.75" header="0.3" footer="0.3"/>
  <pageSetup orientation="portrait" r:id="rId1"/>
  <ignoredErrors>
    <ignoredError sqref="B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rightToLeft="1" zoomScaleNormal="100" workbookViewId="0">
      <pane xSplit="2" ySplit="2" topLeftCell="C3" activePane="bottomRight" state="frozen"/>
      <selection pane="topRight" activeCell="C1" sqref="C1"/>
      <selection pane="bottomLeft" activeCell="A3" sqref="A3"/>
      <selection pane="bottomRight" activeCell="D27" sqref="D27"/>
    </sheetView>
  </sheetViews>
  <sheetFormatPr defaultColWidth="9" defaultRowHeight="13.8" x14ac:dyDescent="0.25"/>
  <cols>
    <col min="1" max="1" width="9" style="36" customWidth="1"/>
    <col min="2" max="2" width="21.69921875" style="36" customWidth="1"/>
    <col min="3" max="5" width="15.09765625" style="36" customWidth="1"/>
    <col min="6" max="16384" width="9" style="36"/>
  </cols>
  <sheetData>
    <row r="1" spans="1:5" x14ac:dyDescent="0.25">
      <c r="A1" s="211" t="s">
        <v>13</v>
      </c>
      <c r="B1" s="212"/>
      <c r="C1" s="43">
        <v>1</v>
      </c>
      <c r="D1" s="43">
        <v>2</v>
      </c>
      <c r="E1" s="43">
        <v>3</v>
      </c>
    </row>
    <row r="2" spans="1:5" x14ac:dyDescent="0.25">
      <c r="A2" s="44" t="s">
        <v>5</v>
      </c>
      <c r="B2" s="45" t="s">
        <v>14</v>
      </c>
      <c r="C2" s="46">
        <f>'תנאי-סף'!C2</f>
        <v>0</v>
      </c>
      <c r="D2" s="46">
        <f>'תנאי-סף'!D2</f>
        <v>0</v>
      </c>
      <c r="E2" s="46">
        <f>'תנאי-סף'!E2</f>
        <v>0</v>
      </c>
    </row>
    <row r="3" spans="1:5" x14ac:dyDescent="0.25">
      <c r="A3" s="213" t="s">
        <v>126</v>
      </c>
      <c r="B3" s="214"/>
      <c r="C3" s="214"/>
      <c r="D3" s="214"/>
      <c r="E3" s="215"/>
    </row>
    <row r="4" spans="1:5" ht="18.75" customHeight="1" x14ac:dyDescent="0.25">
      <c r="A4" s="52">
        <v>0.6</v>
      </c>
      <c r="B4" s="53" t="s">
        <v>9</v>
      </c>
      <c r="C4" s="47">
        <f>איכות!D12</f>
        <v>0</v>
      </c>
      <c r="D4" s="47">
        <f>איכות!F12</f>
        <v>0</v>
      </c>
      <c r="E4" s="47">
        <f>איכות!H12</f>
        <v>0</v>
      </c>
    </row>
    <row r="5" spans="1:5" ht="19.5" customHeight="1" x14ac:dyDescent="0.25">
      <c r="A5" s="52">
        <v>0.4</v>
      </c>
      <c r="B5" s="53" t="s">
        <v>10</v>
      </c>
      <c r="C5" s="47">
        <f>מחיר!B6</f>
        <v>0</v>
      </c>
      <c r="D5" s="47">
        <f>מחיר!C6</f>
        <v>0</v>
      </c>
      <c r="E5" s="47">
        <f>מחיר!D6</f>
        <v>0</v>
      </c>
    </row>
    <row r="6" spans="1:5" ht="17.25" customHeight="1" x14ac:dyDescent="0.25">
      <c r="A6" s="48">
        <f>SUM(A4:A5)</f>
        <v>1</v>
      </c>
      <c r="B6" s="49" t="s">
        <v>11</v>
      </c>
      <c r="C6" s="50">
        <f>(C4*$A4)+(C5*$A5)</f>
        <v>0</v>
      </c>
      <c r="D6" s="50">
        <f t="shared" ref="D6:E6" si="0">(D4*$A4)+(D5*$A5)</f>
        <v>0</v>
      </c>
      <c r="E6" s="50">
        <f t="shared" si="0"/>
        <v>0</v>
      </c>
    </row>
    <row r="7" spans="1:5" ht="14.4" thickBot="1" x14ac:dyDescent="0.3">
      <c r="A7" s="209" t="s">
        <v>15</v>
      </c>
      <c r="B7" s="210"/>
      <c r="C7" s="51">
        <f>RANK(C6,$C6:$E6,0)</f>
        <v>1</v>
      </c>
      <c r="D7" s="51">
        <f t="shared" ref="D7" si="1">RANK(D6,$C6:$E6,0)</f>
        <v>1</v>
      </c>
      <c r="E7" s="51">
        <f t="shared" ref="E7" si="2">RANK(E6,$C6:$E6,0)</f>
        <v>1</v>
      </c>
    </row>
    <row r="8" spans="1:5" x14ac:dyDescent="0.25">
      <c r="A8" s="213" t="s">
        <v>127</v>
      </c>
      <c r="B8" s="214"/>
      <c r="C8" s="214"/>
      <c r="D8" s="214"/>
      <c r="E8" s="215"/>
    </row>
    <row r="9" spans="1:5" x14ac:dyDescent="0.25">
      <c r="A9" s="52">
        <v>0.6</v>
      </c>
      <c r="B9" s="53" t="s">
        <v>9</v>
      </c>
      <c r="C9" s="47">
        <f>איכות!D24</f>
        <v>0</v>
      </c>
      <c r="D9" s="47">
        <f>איכות!F24</f>
        <v>0</v>
      </c>
      <c r="E9" s="47">
        <f>איכות!H24</f>
        <v>0</v>
      </c>
    </row>
    <row r="10" spans="1:5" x14ac:dyDescent="0.25">
      <c r="A10" s="52">
        <v>0.4</v>
      </c>
      <c r="B10" s="53" t="s">
        <v>10</v>
      </c>
      <c r="C10" s="47">
        <f>מחיר!B10</f>
        <v>0</v>
      </c>
      <c r="D10" s="47">
        <f>מחיר!C10</f>
        <v>0</v>
      </c>
      <c r="E10" s="47">
        <f>מחיר!D10</f>
        <v>0</v>
      </c>
    </row>
    <row r="11" spans="1:5" x14ac:dyDescent="0.25">
      <c r="A11" s="48">
        <f>SUM(A9:A10)</f>
        <v>1</v>
      </c>
      <c r="B11" s="49" t="s">
        <v>11</v>
      </c>
      <c r="C11" s="50">
        <f>(C9*$A9)+(C10*$A10)</f>
        <v>0</v>
      </c>
      <c r="D11" s="50">
        <f t="shared" ref="D11" si="3">(D9*$A9)+(D10*$A10)</f>
        <v>0</v>
      </c>
      <c r="E11" s="50">
        <f t="shared" ref="E11" si="4">(E9*$A9)+(E10*$A10)</f>
        <v>0</v>
      </c>
    </row>
    <row r="12" spans="1:5" ht="14.4" thickBot="1" x14ac:dyDescent="0.3">
      <c r="A12" s="209" t="s">
        <v>15</v>
      </c>
      <c r="B12" s="210"/>
      <c r="C12" s="51">
        <f>RANK(C11,$C11:$E11,0)</f>
        <v>1</v>
      </c>
      <c r="D12" s="51">
        <f t="shared" ref="D12" si="5">RANK(D11,$C11:$E11,0)</f>
        <v>1</v>
      </c>
      <c r="E12" s="51">
        <f t="shared" ref="E12" si="6">RANK(E11,$C11:$E11,0)</f>
        <v>1</v>
      </c>
    </row>
    <row r="13" spans="1:5" x14ac:dyDescent="0.25">
      <c r="A13" s="213" t="s">
        <v>128</v>
      </c>
      <c r="B13" s="214"/>
      <c r="C13" s="214"/>
      <c r="D13" s="214"/>
      <c r="E13" s="215"/>
    </row>
    <row r="14" spans="1:5" x14ac:dyDescent="0.25">
      <c r="A14" s="52">
        <v>0.6</v>
      </c>
      <c r="B14" s="53" t="s">
        <v>9</v>
      </c>
      <c r="C14" s="47">
        <f>איכות!D36</f>
        <v>0</v>
      </c>
      <c r="D14" s="47">
        <f>איכות!F36</f>
        <v>0</v>
      </c>
      <c r="E14" s="47">
        <f>איכות!H36</f>
        <v>0</v>
      </c>
    </row>
    <row r="15" spans="1:5" x14ac:dyDescent="0.25">
      <c r="A15" s="52">
        <v>0.4</v>
      </c>
      <c r="B15" s="53" t="s">
        <v>10</v>
      </c>
      <c r="C15" s="47">
        <f>מחיר!B14</f>
        <v>0</v>
      </c>
      <c r="D15" s="47">
        <f>מחיר!C14</f>
        <v>0</v>
      </c>
      <c r="E15" s="47">
        <f>מחיר!D14</f>
        <v>0</v>
      </c>
    </row>
    <row r="16" spans="1:5" x14ac:dyDescent="0.25">
      <c r="A16" s="48">
        <f>SUM(A14:A15)</f>
        <v>1</v>
      </c>
      <c r="B16" s="49" t="s">
        <v>11</v>
      </c>
      <c r="C16" s="50">
        <f>(C14*$A14)+(C15*$A15)</f>
        <v>0</v>
      </c>
      <c r="D16" s="50">
        <f t="shared" ref="D16" si="7">(D14*$A14)+(D15*$A15)</f>
        <v>0</v>
      </c>
      <c r="E16" s="50">
        <f t="shared" ref="E16" si="8">(E14*$A14)+(E15*$A15)</f>
        <v>0</v>
      </c>
    </row>
    <row r="17" spans="1:5" ht="14.4" thickBot="1" x14ac:dyDescent="0.3">
      <c r="A17" s="209" t="s">
        <v>15</v>
      </c>
      <c r="B17" s="210"/>
      <c r="C17" s="51">
        <f>RANK(C16,$C16:$E16,0)</f>
        <v>1</v>
      </c>
      <c r="D17" s="51">
        <f t="shared" ref="D17" si="9">RANK(D16,$C16:$E16,0)</f>
        <v>1</v>
      </c>
      <c r="E17" s="51">
        <f t="shared" ref="E17" si="10">RANK(E16,$C16:$E16,0)</f>
        <v>1</v>
      </c>
    </row>
    <row r="18" spans="1:5" ht="30.75" customHeight="1" x14ac:dyDescent="0.25">
      <c r="A18" s="206" t="s">
        <v>129</v>
      </c>
      <c r="B18" s="207"/>
      <c r="C18" s="207"/>
      <c r="D18" s="207"/>
      <c r="E18" s="208"/>
    </row>
    <row r="19" spans="1:5" x14ac:dyDescent="0.25">
      <c r="A19" s="52">
        <v>0.6</v>
      </c>
      <c r="B19" s="53" t="s">
        <v>9</v>
      </c>
      <c r="C19" s="47">
        <f>איכות!D48</f>
        <v>0</v>
      </c>
      <c r="D19" s="47">
        <f>איכות!F48</f>
        <v>0</v>
      </c>
      <c r="E19" s="47">
        <f>איכות!H48</f>
        <v>0</v>
      </c>
    </row>
    <row r="20" spans="1:5" x14ac:dyDescent="0.25">
      <c r="A20" s="52">
        <v>0.4</v>
      </c>
      <c r="B20" s="53" t="s">
        <v>10</v>
      </c>
      <c r="C20" s="47">
        <f>מחיר!B18</f>
        <v>0</v>
      </c>
      <c r="D20" s="47">
        <f>מחיר!C18</f>
        <v>0</v>
      </c>
      <c r="E20" s="47">
        <f>מחיר!D18</f>
        <v>0</v>
      </c>
    </row>
    <row r="21" spans="1:5" x14ac:dyDescent="0.25">
      <c r="A21" s="48">
        <f>SUM(A19:A20)</f>
        <v>1</v>
      </c>
      <c r="B21" s="49" t="s">
        <v>11</v>
      </c>
      <c r="C21" s="50">
        <f>(C19*$A19)+(C20*$A20)</f>
        <v>0</v>
      </c>
      <c r="D21" s="50">
        <f t="shared" ref="D21" si="11">(D19*$A19)+(D20*$A20)</f>
        <v>0</v>
      </c>
      <c r="E21" s="50">
        <f t="shared" ref="E21" si="12">(E19*$A19)+(E20*$A20)</f>
        <v>0</v>
      </c>
    </row>
    <row r="22" spans="1:5" ht="14.4" thickBot="1" x14ac:dyDescent="0.3">
      <c r="A22" s="209" t="s">
        <v>15</v>
      </c>
      <c r="B22" s="210"/>
      <c r="C22" s="51">
        <f>RANK(C21,$C21:$E21,0)</f>
        <v>1</v>
      </c>
      <c r="D22" s="51">
        <f t="shared" ref="D22" si="13">RANK(D21,$C21:$E21,0)</f>
        <v>1</v>
      </c>
      <c r="E22" s="51">
        <f t="shared" ref="E22" si="14">RANK(E21,$C21:$E21,0)</f>
        <v>1</v>
      </c>
    </row>
  </sheetData>
  <mergeCells count="9">
    <mergeCell ref="A18:E18"/>
    <mergeCell ref="A22:B22"/>
    <mergeCell ref="A1:B1"/>
    <mergeCell ref="A7:B7"/>
    <mergeCell ref="A3:E3"/>
    <mergeCell ref="A8:E8"/>
    <mergeCell ref="A12:B12"/>
    <mergeCell ref="A13:E13"/>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14</vt:i4>
      </vt:variant>
    </vt:vector>
  </HeadingPairs>
  <TitlesOfParts>
    <vt:vector size="20" baseType="lpstr">
      <vt:lpstr>תנאי-סף</vt:lpstr>
      <vt:lpstr>איכות</vt:lpstr>
      <vt:lpstr>תכנית המחקר המוצעת</vt:lpstr>
      <vt:lpstr>דוגמת כתיבה</vt:lpstr>
      <vt:lpstr>מחיר</vt:lpstr>
      <vt:lpstr>סיכום</vt:lpstr>
      <vt:lpstr>'תנאי-סף'!_Ref263083897</vt:lpstr>
      <vt:lpstr>'תנאי-סף'!_Ref274737718</vt:lpstr>
      <vt:lpstr>'תנאי-סף'!_Ref295727242</vt:lpstr>
      <vt:lpstr>'תנאי-סף'!_Ref296892065</vt:lpstr>
      <vt:lpstr>'תנאי-סף'!_Ref299441922</vt:lpstr>
      <vt:lpstr>'תנאי-סף'!_Ref304923103</vt:lpstr>
      <vt:lpstr>'תנאי-סף'!_Ref316295880</vt:lpstr>
      <vt:lpstr>'תנאי-סף'!_Ref316372399</vt:lpstr>
      <vt:lpstr>'תנאי-סף'!_Ref374524676</vt:lpstr>
      <vt:lpstr>'תנאי-סף'!_Ref414963483</vt:lpstr>
      <vt:lpstr>'תנאי-סף'!_Ref416103278</vt:lpstr>
      <vt:lpstr>'תנאי-סף'!_Ref523216539</vt:lpstr>
      <vt:lpstr>'תנאי-סף'!_Ref524009118</vt:lpstr>
      <vt:lpstr>'תנאי-סף'!WPrint_Area_W</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2012-09-13T08:40:43Z</dcterms:created>
  <dcterms:modified xsi:type="dcterms:W3CDTF">2018-11-21T07:27:08Z</dcterms:modified>
</cp:coreProperties>
</file>